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136" windowHeight="12336" tabRatio="691"/>
  </bookViews>
  <sheets>
    <sheet name="ALUTECH" sheetId="7" r:id="rId1"/>
  </sheets>
  <definedNames>
    <definedName name="Print_Area" localSheetId="0">ALUTECH!$C$17:$F$57</definedName>
    <definedName name="А1" localSheetId="0">#REF!</definedName>
    <definedName name="А1">#REF!</definedName>
    <definedName name="_xlnm.Print_Area" localSheetId="0">ALUTECH!$B$1:$K$56</definedName>
  </definedNames>
  <calcPr calcId="125725"/>
</workbook>
</file>

<file path=xl/calcChain.xml><?xml version="1.0" encoding="utf-8"?>
<calcChain xmlns="http://schemas.openxmlformats.org/spreadsheetml/2006/main">
  <c r="N52" i="7"/>
  <c r="N18"/>
  <c r="N45"/>
  <c r="N44"/>
  <c r="N20"/>
  <c r="N19"/>
  <c r="I44" l="1"/>
  <c r="J44" s="1"/>
  <c r="I52"/>
  <c r="J52" s="1"/>
  <c r="I18"/>
  <c r="J18" s="1"/>
  <c r="I19"/>
  <c r="J19" s="1"/>
  <c r="I45"/>
  <c r="K45" s="1"/>
  <c r="I20"/>
  <c r="K20" s="1"/>
  <c r="K44" l="1"/>
  <c r="K19"/>
  <c r="K18"/>
  <c r="K52"/>
  <c r="J45"/>
  <c r="J20"/>
  <c r="N42"/>
  <c r="N41"/>
  <c r="N40"/>
  <c r="N39"/>
  <c r="N36" l="1"/>
  <c r="I39"/>
  <c r="J39" s="1"/>
  <c r="I40"/>
  <c r="K40" s="1"/>
  <c r="I41"/>
  <c r="K41" s="1"/>
  <c r="I42"/>
  <c r="K42" s="1"/>
  <c r="I38"/>
  <c r="N5"/>
  <c r="K39" l="1"/>
  <c r="N35"/>
  <c r="N38"/>
  <c r="J42"/>
  <c r="J40"/>
  <c r="J41"/>
  <c r="I5"/>
  <c r="K5" s="1"/>
  <c r="K38"/>
  <c r="J38"/>
  <c r="I36"/>
  <c r="I35"/>
  <c r="J5" l="1"/>
  <c r="K35"/>
  <c r="J35"/>
  <c r="K36"/>
  <c r="J36"/>
  <c r="N33" l="1"/>
  <c r="I33" l="1"/>
  <c r="K33" s="1"/>
  <c r="J33" l="1"/>
  <c r="I48" l="1"/>
  <c r="N30"/>
  <c r="N28"/>
  <c r="N23"/>
  <c r="N22"/>
  <c r="I21"/>
  <c r="I16"/>
  <c r="N14"/>
  <c r="I13"/>
  <c r="I11"/>
  <c r="I8"/>
  <c r="N7"/>
  <c r="I6"/>
  <c r="I26" l="1"/>
  <c r="J26" s="1"/>
  <c r="I50"/>
  <c r="I49"/>
  <c r="N16"/>
  <c r="N51"/>
  <c r="N12"/>
  <c r="I31"/>
  <c r="K31" s="1"/>
  <c r="I22"/>
  <c r="K22" s="1"/>
  <c r="N50"/>
  <c r="N29"/>
  <c r="N15"/>
  <c r="N11"/>
  <c r="I23"/>
  <c r="K23" s="1"/>
  <c r="N6"/>
  <c r="I28"/>
  <c r="J28" s="1"/>
  <c r="N9"/>
  <c r="N21"/>
  <c r="N13"/>
  <c r="N8"/>
  <c r="I25"/>
  <c r="K25" s="1"/>
  <c r="N55"/>
  <c r="N56"/>
  <c r="N54"/>
  <c r="N49"/>
  <c r="I12"/>
  <c r="I15"/>
  <c r="N25"/>
  <c r="I32"/>
  <c r="N31"/>
  <c r="N26"/>
  <c r="I29"/>
  <c r="I9"/>
  <c r="I51" l="1"/>
  <c r="N32"/>
  <c r="K26"/>
  <c r="I53"/>
  <c r="I54" s="1"/>
  <c r="K54" s="1"/>
  <c r="J31"/>
  <c r="J23"/>
  <c r="J16"/>
  <c r="I7"/>
  <c r="K7" s="1"/>
  <c r="K16"/>
  <c r="I30"/>
  <c r="K30" s="1"/>
  <c r="K12"/>
  <c r="K49"/>
  <c r="K50"/>
  <c r="J50"/>
  <c r="K21"/>
  <c r="I55"/>
  <c r="J13"/>
  <c r="N53"/>
  <c r="K28"/>
  <c r="K11"/>
  <c r="K9"/>
  <c r="J8"/>
  <c r="K6"/>
  <c r="K8"/>
  <c r="J21"/>
  <c r="J22"/>
  <c r="K15"/>
  <c r="J11"/>
  <c r="K29"/>
  <c r="I14"/>
  <c r="K14" s="1"/>
  <c r="K13"/>
  <c r="J6"/>
  <c r="N48"/>
  <c r="J25"/>
  <c r="J15"/>
  <c r="J12"/>
  <c r="J49"/>
  <c r="J29"/>
  <c r="J9"/>
  <c r="M58" l="1"/>
  <c r="J53"/>
  <c r="J51"/>
  <c r="K51"/>
  <c r="K32"/>
  <c r="J32"/>
  <c r="J54"/>
  <c r="K53"/>
  <c r="J30"/>
  <c r="J7"/>
  <c r="J55"/>
  <c r="I56"/>
  <c r="K56" s="1"/>
  <c r="K55"/>
  <c r="K48"/>
  <c r="J48"/>
  <c r="J14"/>
  <c r="J56" l="1"/>
</calcChain>
</file>

<file path=xl/sharedStrings.xml><?xml version="1.0" encoding="utf-8"?>
<sst xmlns="http://schemas.openxmlformats.org/spreadsheetml/2006/main" count="160" uniqueCount="134">
  <si>
    <t>Наименование</t>
  </si>
  <si>
    <t>Основные характеристики</t>
  </si>
  <si>
    <t>Состав базового комплекта</t>
  </si>
  <si>
    <t>Дополнительные аксессуары</t>
  </si>
  <si>
    <t>до 4 м</t>
  </si>
  <si>
    <t>до 5 м</t>
  </si>
  <si>
    <t>%</t>
  </si>
  <si>
    <t>Доходность на перепродаже в розницу</t>
  </si>
  <si>
    <t>шт.</t>
  </si>
  <si>
    <t>Аксессуары для высокого типа монтажа секционных ворот</t>
  </si>
  <si>
    <t>*высота ходовой планки (см. монтажные схемы ворот)</t>
  </si>
  <si>
    <t>Количество для заказа</t>
  </si>
  <si>
    <t>Фотоэлементы проводные, компактные</t>
  </si>
  <si>
    <t>Итого сумма заказа</t>
  </si>
  <si>
    <t>RUB</t>
  </si>
  <si>
    <t>Комплектующие для шлагбаума</t>
  </si>
  <si>
    <t>до 6м</t>
  </si>
  <si>
    <t>4,3 м</t>
  </si>
  <si>
    <t>Стрела для шлагбаума прямоугольная</t>
  </si>
  <si>
    <t>5,3 м</t>
  </si>
  <si>
    <t>Амортизирующий демпфер</t>
  </si>
  <si>
    <t>LG-800</t>
  </si>
  <si>
    <t>LG-1200</t>
  </si>
  <si>
    <t>LG-600F</t>
  </si>
  <si>
    <t>LG-1000F</t>
  </si>
  <si>
    <t>LGR-3300C</t>
  </si>
  <si>
    <t>LGR-3600C</t>
  </si>
  <si>
    <t>LGR-4200C</t>
  </si>
  <si>
    <t>LGR-3300B</t>
  </si>
  <si>
    <t>LGR-3600B</t>
  </si>
  <si>
    <t>LGR-4200B</t>
  </si>
  <si>
    <t>RTO-500KIT</t>
  </si>
  <si>
    <t>RTO-1000KIT</t>
  </si>
  <si>
    <t>RTO-2000KIT</t>
  </si>
  <si>
    <t>AM-5000KIT</t>
  </si>
  <si>
    <t>AM-5000</t>
  </si>
  <si>
    <t>TR-3531-230KIT</t>
  </si>
  <si>
    <t>TR-5024-230KIT</t>
  </si>
  <si>
    <t>TR-5024-400KIT</t>
  </si>
  <si>
    <t>TR-10024-400KIT</t>
  </si>
  <si>
    <t>TR-13018-400KIT</t>
  </si>
  <si>
    <t>AT-4N</t>
  </si>
  <si>
    <t>AR-1-500N</t>
  </si>
  <si>
    <t>LM-L</t>
  </si>
  <si>
    <t>SL-U</t>
  </si>
  <si>
    <t>Автоматика ALUTECH – решения вне времени и географии</t>
  </si>
  <si>
    <t>Скидка клиента
ALUTECH</t>
  </si>
  <si>
    <t>Цена клиента с учетом инд. скидки, RUB с НДС</t>
  </si>
  <si>
    <t>Розничная цена (рыночная), RUB с НДС</t>
  </si>
  <si>
    <t>Электроприводы для гаражных ворот - серия LEVIGATO</t>
  </si>
  <si>
    <r>
      <t>до 11,2 м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
</t>
    </r>
    <r>
      <rPr>
        <i/>
        <sz val="8"/>
        <rFont val="Arial Cyr"/>
        <charset val="204"/>
      </rPr>
      <t>max высота ворот зависит от выбранной рейки</t>
    </r>
  </si>
  <si>
    <r>
      <t xml:space="preserve">Электропривод  со встроенным блоком управления и радиоприемником;
Два четырехканальных пульта AT-4N;
Монтажный комплект.
</t>
    </r>
    <r>
      <rPr>
        <sz val="8"/>
        <color rgb="FFC00000"/>
        <rFont val="Arial Cyr"/>
        <charset val="204"/>
      </rPr>
      <t xml:space="preserve">
Необходимо доукомплектовывать направляющей рейкой! </t>
    </r>
  </si>
  <si>
    <r>
      <t>до 18,6 м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
</t>
    </r>
    <r>
      <rPr>
        <i/>
        <sz val="8"/>
        <rFont val="Arial Cyr"/>
        <charset val="204"/>
      </rPr>
      <t>max высота ворот зависит от выбранной рейки</t>
    </r>
  </si>
  <si>
    <r>
      <t>до 8,4 м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
</t>
    </r>
    <r>
      <rPr>
        <i/>
        <sz val="8"/>
        <rFont val="Arial Cyr"/>
        <charset val="204"/>
      </rPr>
      <t>max высота ворот зависит от выбранной рейки</t>
    </r>
  </si>
  <si>
    <r>
      <t>до 16,0 м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
</t>
    </r>
    <r>
      <rPr>
        <i/>
        <sz val="8"/>
        <rFont val="Arial Cyr"/>
        <charset val="204"/>
      </rPr>
      <t>max высота ворот зависит от выбранной рейки</t>
    </r>
  </si>
  <si>
    <t>Рейки для приводов серии LEVIGATO</t>
  </si>
  <si>
    <t>высота ворот до 3,3 м</t>
  </si>
  <si>
    <t>Рейка приводная цельная с цепью</t>
  </si>
  <si>
    <t xml:space="preserve">Рейка приводная цельная с зубчатым ремнем      </t>
  </si>
  <si>
    <t>до 500 кг</t>
  </si>
  <si>
    <t>230В, max тяговое усилие 500Н, интенсивность 25%, IP44</t>
  </si>
  <si>
    <t>Электропривод  со встроенным блоком управления и радиоприемником;
Два четырехканальных пульта AT-4N;
Универсальная монтажная пластина;
Монтажный комплект.</t>
  </si>
  <si>
    <t>до 1000 кг</t>
  </si>
  <si>
    <t>230В, max тяговое усилие 700Н, интенсивность 25%, IP44</t>
  </si>
  <si>
    <t>до 2000 кг</t>
  </si>
  <si>
    <t>230В, max тяговое усилие 1100Н, интенсивность 50%, IP44</t>
  </si>
  <si>
    <r>
      <t xml:space="preserve">230В, max тяговое усилие 3000Н, интенсивность 25%, IP54 
</t>
    </r>
    <r>
      <rPr>
        <b/>
        <u/>
        <sz val="8"/>
        <color indexed="8"/>
        <rFont val="Arial Cyr"/>
        <charset val="204"/>
      </rPr>
      <t>Открытие створок внутрь и наружу.</t>
    </r>
  </si>
  <si>
    <r>
      <t xml:space="preserve">Электропривод  </t>
    </r>
    <r>
      <rPr>
        <sz val="8"/>
        <rFont val="Arial Cyr"/>
        <charset val="204"/>
      </rPr>
      <t>линейный 2 шт.;</t>
    </r>
    <r>
      <rPr>
        <sz val="8"/>
        <color indexed="8"/>
        <rFont val="Arial Cyr"/>
        <charset val="204"/>
      </rPr>
      <t xml:space="preserve">
Блок управления со встроенным радиоприемником CUSD-1;
Монтажный комплект.</t>
    </r>
  </si>
  <si>
    <r>
      <t xml:space="preserve">Электропривод  </t>
    </r>
    <r>
      <rPr>
        <sz val="8"/>
        <rFont val="Arial Cyr"/>
        <charset val="204"/>
      </rPr>
      <t>линейный;</t>
    </r>
    <r>
      <rPr>
        <sz val="8"/>
        <color indexed="8"/>
        <rFont val="Arial Cyr"/>
        <charset val="204"/>
      </rPr>
      <t xml:space="preserve">
Монтажный комплект.
Подходит</t>
    </r>
    <r>
      <rPr>
        <i/>
        <sz val="8"/>
        <color indexed="8"/>
        <rFont val="Arial Cyr"/>
        <charset val="204"/>
      </rPr>
      <t xml:space="preserve"> блок управления CUSD-1 (AN-Motors).</t>
    </r>
  </si>
  <si>
    <t>Комплекты электроприводов для промышленных ворот - серия TARGO</t>
  </si>
  <si>
    <r>
      <t>до 12 м</t>
    </r>
    <r>
      <rPr>
        <vertAlign val="superscript"/>
        <sz val="8"/>
        <color theme="1"/>
        <rFont val="Calibri"/>
        <family val="2"/>
        <charset val="204"/>
        <scheme val="minor"/>
      </rPr>
      <t>2</t>
    </r>
    <r>
      <rPr>
        <sz val="8"/>
        <color theme="1"/>
        <rFont val="Arial Cyr"/>
        <charset val="204"/>
      </rPr>
      <t>,
до 180 кг</t>
    </r>
    <r>
      <rPr>
        <sz val="8"/>
        <color theme="1"/>
        <rFont val="Calibri"/>
        <family val="2"/>
        <charset val="204"/>
        <scheme val="minor"/>
      </rPr>
      <t xml:space="preserve">
</t>
    </r>
  </si>
  <si>
    <t>230В, max крутящий момент 35Н/м, IP65, интенсивность эксплуатации 25%</t>
  </si>
  <si>
    <r>
      <t>до 18 м</t>
    </r>
    <r>
      <rPr>
        <vertAlign val="superscript"/>
        <sz val="8"/>
        <color theme="1"/>
        <rFont val="Calibri"/>
        <family val="2"/>
        <charset val="204"/>
        <scheme val="minor"/>
      </rPr>
      <t>2</t>
    </r>
    <r>
      <rPr>
        <sz val="8"/>
        <color theme="1"/>
        <rFont val="Arial Cyr"/>
        <charset val="204"/>
      </rPr>
      <t>,
до 260 кг</t>
    </r>
    <r>
      <rPr>
        <sz val="8"/>
        <color theme="1"/>
        <rFont val="Calibri"/>
        <family val="2"/>
        <charset val="204"/>
        <scheme val="minor"/>
      </rPr>
      <t xml:space="preserve">
</t>
    </r>
  </si>
  <si>
    <t>230В, max крутящий момент 50Н/м, IP65, интенсивность эксплуатации 25%</t>
  </si>
  <si>
    <t>400В, max крутящий момент 50Н/м, IP65, интенсивность эксплуатации 60%</t>
  </si>
  <si>
    <r>
      <t>до 30 м</t>
    </r>
    <r>
      <rPr>
        <vertAlign val="superscript"/>
        <sz val="8"/>
        <color theme="1"/>
        <rFont val="Calibri"/>
        <family val="2"/>
        <charset val="204"/>
        <scheme val="minor"/>
      </rPr>
      <t>2</t>
    </r>
    <r>
      <rPr>
        <sz val="8"/>
        <color theme="1"/>
        <rFont val="Arial Cyr"/>
        <charset val="204"/>
      </rPr>
      <t>,
до 500 кг</t>
    </r>
    <r>
      <rPr>
        <sz val="8"/>
        <color theme="1"/>
        <rFont val="Calibri"/>
        <family val="2"/>
        <charset val="204"/>
        <scheme val="minor"/>
      </rPr>
      <t xml:space="preserve">
</t>
    </r>
  </si>
  <si>
    <t>400В, max крутящий момент 100Н/м, IP65, интенсивность эксплуатации 60%</t>
  </si>
  <si>
    <r>
      <t>до 42 м</t>
    </r>
    <r>
      <rPr>
        <vertAlign val="superscript"/>
        <sz val="8"/>
        <color theme="1"/>
        <rFont val="Calibri"/>
        <family val="2"/>
        <charset val="204"/>
        <scheme val="minor"/>
      </rPr>
      <t>2</t>
    </r>
    <r>
      <rPr>
        <sz val="8"/>
        <color theme="1"/>
        <rFont val="Arial Cyr"/>
        <charset val="204"/>
      </rPr>
      <t>,
до 750 кг</t>
    </r>
    <r>
      <rPr>
        <sz val="8"/>
        <color theme="1"/>
        <rFont val="Calibri"/>
        <family val="2"/>
        <charset val="204"/>
        <scheme val="minor"/>
      </rPr>
      <t xml:space="preserve">
</t>
    </r>
  </si>
  <si>
    <t>400В, max крутящий момент 130Н/м, IP65, интенсивность эксплуатации 60%</t>
  </si>
  <si>
    <t>Универсальный одноканальный радиоприемник, память на 500 пультов</t>
  </si>
  <si>
    <t>Сигнальная лампа универсальная (диапазон применения: 12-24В пост/перем ток, 85-265В перем ток) со встроенной антеной и кронштейном крепления</t>
  </si>
  <si>
    <t>Комплект из 10 шт. 4-х канальных пультов дистанционного управления</t>
  </si>
  <si>
    <t>Комплект из 100 шт. 4-х канальных пультов дистанционного управления</t>
  </si>
  <si>
    <t>Комплект из 3-х пар фотоэлементов проводных, компактных</t>
  </si>
  <si>
    <t>AT-4N-KIT10</t>
  </si>
  <si>
    <t>AT-4N-KIT100</t>
  </si>
  <si>
    <t>LM-L-KIT3</t>
  </si>
  <si>
    <t>SL-U-KIT3</t>
  </si>
  <si>
    <t>Комплект из 3 шт. сигнальных ламп универсальных (диапазон применения: 12-24В пост/перем ток, 85-265В перем ток) со встроенной антеной и кронштейном крепления</t>
  </si>
  <si>
    <t xml:space="preserve">4-х канальный пульт дистанционного управления </t>
  </si>
  <si>
    <t>Подходят также для автоматики AN-Motors! Подробно здесь.</t>
  </si>
  <si>
    <t>высота ворот до 2,4 м</t>
  </si>
  <si>
    <t>высота ворот до 2,7 м</t>
  </si>
  <si>
    <t>24В, max тяговое усилие 800Н, скорость 150 мм/сек, LED-подсветка</t>
  </si>
  <si>
    <t>24В, max тяговое усилие 1200Н, скорость 150 мм/сек, LED-подсветка</t>
  </si>
  <si>
    <r>
      <t>24В, max тяговое усилие 600Н, скорость 200 мм/сек</t>
    </r>
    <r>
      <rPr>
        <sz val="8"/>
        <color rgb="FFFF0000"/>
        <rFont val="Arial Cyr"/>
        <charset val="204"/>
      </rPr>
      <t xml:space="preserve"> </t>
    </r>
    <r>
      <rPr>
        <b/>
        <u/>
        <sz val="8"/>
        <color rgb="FFC00000"/>
        <rFont val="Arial Cyr"/>
        <charset val="204"/>
      </rPr>
      <t>(скоростной)</t>
    </r>
    <r>
      <rPr>
        <b/>
        <sz val="8"/>
        <color rgb="FFC00000"/>
        <rFont val="Arial Cyr"/>
        <charset val="204"/>
      </rPr>
      <t>, LED-подсветка</t>
    </r>
  </si>
  <si>
    <r>
      <t>24В, max тяговое усилие 1000Н, скорость 200 мм/сек</t>
    </r>
    <r>
      <rPr>
        <sz val="8"/>
        <color rgb="FFFF0000"/>
        <rFont val="Arial Cyr"/>
        <charset val="204"/>
      </rPr>
      <t xml:space="preserve"> </t>
    </r>
    <r>
      <rPr>
        <b/>
        <u/>
        <sz val="8"/>
        <color rgb="FFC00000"/>
        <rFont val="Arial Cyr"/>
        <charset val="204"/>
      </rPr>
      <t>(скоростной)</t>
    </r>
    <r>
      <rPr>
        <b/>
        <sz val="8"/>
        <color rgb="FFC00000"/>
        <rFont val="Arial Cyr"/>
        <charset val="204"/>
      </rPr>
      <t>, LED-подсветка</t>
    </r>
  </si>
  <si>
    <t>Электропривод с системой мехнической разблокировки и цепью ручного управления и набором кабелей;
Внешний блок управления CUID-230 встроенным радиоприемником;
Два четырехканальных пульта AT-4;
Монтажный комплект.</t>
  </si>
  <si>
    <t>Электропривод с системой мехнической разблокировки и цепью ручного управления и набором кабелей;
НОВЫЙ Внешний блок управления CUID-400N встроенным радиоприемником;
Два четырехканальных пульта AT-4N;
Монтажный комплект.</t>
  </si>
  <si>
    <t>TR-CH</t>
  </si>
  <si>
    <t>Цепь аварийного подъема для приводов Targo (цена указана за 1 м)</t>
  </si>
  <si>
    <t>до 500 кг, 
до 5 м</t>
  </si>
  <si>
    <t>Комплекты электроприводов для откатных ворот - серия ROTEO</t>
  </si>
  <si>
    <t>Комплекты электроприводов для распашных ворот - серия AMBO</t>
  </si>
  <si>
    <t>LG-500</t>
  </si>
  <si>
    <t>до 8,4 м2
max высота ворот зависит от выбранной рейки</t>
  </si>
  <si>
    <t>24В, max тяговое усилие 500Н, скорость 140 мм/сек, LED-подсветка</t>
  </si>
  <si>
    <t>Комплект шлагбаума BV-5 (со стрелой 4,3 метра)</t>
  </si>
  <si>
    <t>Состав:
Тумба шлагбаума BV-5; Блок управления со встроенным радиоприемником; 2 ПДУ; Заглушка для прямогугольной стрелы;
Рейка RBN8;
Демпфер BVD;
Наклейки светоотражающие.</t>
  </si>
  <si>
    <t>Комплект шлагбаума BV-5 (со стрелой 5,3 метра)</t>
  </si>
  <si>
    <t>Состав:
Тумба шлагбаума BV-5; Блок управления со встроенным радиоприемником; 2 ПДУ;  Заглушка для прямогугольной стрелы;
Рейка RBN8;
Демпфер BVD;
Наклейки светоотражающие.</t>
  </si>
  <si>
    <t>BV-5</t>
  </si>
  <si>
    <t>Стойка  шлагбаума со встроенным блоком управления и радиоприемником, заглушка для прямоугольной стрелы,
два четырехканальных пульта, монтажный набор</t>
  </si>
  <si>
    <t>BVD</t>
  </si>
  <si>
    <t>длина демпфера равна эффективной длине стрелы</t>
  </si>
  <si>
    <t>BVS.01</t>
  </si>
  <si>
    <t>Комплект наклеек светоотражающих "ALUTECH" (24 шт.)</t>
  </si>
  <si>
    <t>RBN8-4</t>
  </si>
  <si>
    <t>RBN8-5</t>
  </si>
  <si>
    <t>Шлагбаум BRAVO</t>
  </si>
  <si>
    <t>LGE-1000</t>
  </si>
  <si>
    <r>
      <t xml:space="preserve">при HL* ворот </t>
    </r>
    <r>
      <rPr>
        <b/>
        <sz val="8"/>
        <rFont val="Calibri"/>
        <family val="2"/>
        <charset val="204"/>
      </rPr>
      <t>≤</t>
    </r>
    <r>
      <rPr>
        <b/>
        <sz val="8"/>
        <rFont val="Arial Cyr"/>
        <charset val="204"/>
      </rPr>
      <t xml:space="preserve"> 1000 мм</t>
    </r>
  </si>
  <si>
    <r>
      <t xml:space="preserve">Удлинительная тяга </t>
    </r>
    <r>
      <rPr>
        <b/>
        <sz val="8"/>
        <color indexed="8"/>
        <rFont val="Arial Cyr"/>
        <charset val="204"/>
      </rPr>
      <t>(для высокого монтажа ворот)</t>
    </r>
    <r>
      <rPr>
        <sz val="8"/>
        <color indexed="8"/>
        <rFont val="Arial Cyr"/>
        <charset val="204"/>
      </rPr>
      <t>; комплектующие для монтажа.</t>
    </r>
  </si>
  <si>
    <t>LGE-1500</t>
  </si>
  <si>
    <r>
      <t xml:space="preserve">при 1000 </t>
    </r>
    <r>
      <rPr>
        <b/>
        <sz val="8"/>
        <rFont val="Calibri"/>
        <family val="2"/>
        <charset val="204"/>
      </rPr>
      <t xml:space="preserve">&lt; </t>
    </r>
    <r>
      <rPr>
        <b/>
        <sz val="8"/>
        <rFont val="Arial Cyr"/>
        <charset val="204"/>
      </rPr>
      <t xml:space="preserve">HL* </t>
    </r>
    <r>
      <rPr>
        <b/>
        <sz val="8"/>
        <rFont val="Calibri"/>
        <family val="2"/>
        <charset val="204"/>
      </rPr>
      <t>≤</t>
    </r>
    <r>
      <rPr>
        <b/>
        <sz val="6.8"/>
        <rFont val="Arial Cyr"/>
        <charset val="204"/>
      </rPr>
      <t xml:space="preserve"> 1500 </t>
    </r>
    <r>
      <rPr>
        <b/>
        <sz val="8"/>
        <rFont val="Arial Cyr"/>
        <charset val="204"/>
      </rPr>
      <t>мм</t>
    </r>
  </si>
  <si>
    <t>RTO-500MKIT</t>
  </si>
  <si>
    <t>RTO-1000MKIT</t>
  </si>
  <si>
    <t>RTO-2000MKIT</t>
  </si>
  <si>
    <t>LM-LB</t>
  </si>
  <si>
    <t>Фотоэлементы беспроводные, компактные</t>
  </si>
  <si>
    <r>
      <t>Электропривод  со встроенным блоком управления и радиоприемником (</t>
    </r>
    <r>
      <rPr>
        <b/>
        <sz val="8"/>
        <rFont val="Arial Cyr"/>
        <charset val="204"/>
      </rPr>
      <t>магнитые концевые выключатели</t>
    </r>
    <r>
      <rPr>
        <sz val="8"/>
        <rFont val="Arial Cyr"/>
        <charset val="204"/>
      </rPr>
      <t>);
Два четырехканальных пульта AT-4N;
Универсальная монтажная пластина;
Монтажный комплект.</t>
    </r>
  </si>
  <si>
    <r>
      <t xml:space="preserve">Электропривод  со встроенным блоком управления и радиоприемником </t>
    </r>
    <r>
      <rPr>
        <b/>
        <sz val="8"/>
        <rFont val="Arial Cyr"/>
        <charset val="204"/>
      </rPr>
      <t>(магнитые концевые выключатели</t>
    </r>
    <r>
      <rPr>
        <sz val="8"/>
        <rFont val="Arial Cyr"/>
        <charset val="204"/>
      </rPr>
      <t>);
Два четырехканальных пульта AT-4N;
Универсальная монтажная пластина;
Монтажный комплект.</t>
    </r>
  </si>
  <si>
    <t xml:space="preserve">24В, крутящий момент 230Н/м, максимальное время закрытия/открытия  6 сек, интенсивность 90%
Рабочий ресурс  от 1 000 000 циклов.
</t>
  </si>
  <si>
    <t>24В, крутящий момент 230Н/м, максимальное время закрытия/открытия  6 сек, интенсивность 90%
Рабочий ресурс  от 
1 000 000 циклов.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</si>
</sst>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5" formatCode="_-* #,##0_р_._-;\-* #,##0_р_._-;_-* &quot;-&quot;??_р_._-;_-@_-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name val="Arial Cyr"/>
      <charset val="204"/>
    </font>
    <font>
      <b/>
      <sz val="12"/>
      <color indexed="62"/>
      <name val="Arial Cyr"/>
      <charset val="204"/>
    </font>
    <font>
      <b/>
      <sz val="9"/>
      <name val="Arial Cyr"/>
      <charset val="204"/>
    </font>
    <font>
      <sz val="8"/>
      <color theme="0" tint="-0.249977111117893"/>
      <name val="Calibri"/>
      <family val="2"/>
      <charset val="204"/>
      <scheme val="minor"/>
    </font>
    <font>
      <b/>
      <sz val="8"/>
      <color indexed="8"/>
      <name val="Arial Cyr"/>
      <charset val="204"/>
    </font>
    <font>
      <b/>
      <sz val="8"/>
      <name val="Arial Cyr"/>
      <charset val="204"/>
    </font>
    <font>
      <sz val="6"/>
      <color theme="0" tint="-0.14999847407452621"/>
      <name val="Calibri"/>
      <family val="2"/>
      <charset val="204"/>
      <scheme val="minor"/>
    </font>
    <font>
      <sz val="8"/>
      <color indexed="8"/>
      <name val="Arial Cyr"/>
      <charset val="204"/>
    </font>
    <font>
      <sz val="8"/>
      <name val="Arial Cyr"/>
      <charset val="204"/>
    </font>
    <font>
      <sz val="8"/>
      <name val="Calibri"/>
      <family val="2"/>
      <charset val="204"/>
      <scheme val="minor"/>
    </font>
    <font>
      <sz val="9"/>
      <name val="Arial Cyr"/>
      <charset val="204"/>
    </font>
    <font>
      <b/>
      <sz val="8"/>
      <color theme="1"/>
      <name val="Arial Cyr"/>
      <charset val="204"/>
    </font>
    <font>
      <sz val="8"/>
      <color theme="1"/>
      <name val="Arial Cyr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9"/>
      <color theme="0" tint="-0.14999847407452621"/>
      <name val="Arial Cyr"/>
      <charset val="204"/>
    </font>
    <font>
      <sz val="8"/>
      <color rgb="FFFF0000"/>
      <name val="Arial Cyr"/>
      <charset val="204"/>
    </font>
    <font>
      <sz val="9"/>
      <color theme="1"/>
      <name val="Arial Cyr"/>
      <charset val="204"/>
    </font>
    <font>
      <b/>
      <sz val="10"/>
      <name val="Arial"/>
      <family val="2"/>
      <charset val="204"/>
    </font>
    <font>
      <b/>
      <sz val="12"/>
      <color rgb="FF80C535"/>
      <name val="Arial Cyr"/>
      <charset val="204"/>
    </font>
    <font>
      <b/>
      <sz val="10"/>
      <color theme="1"/>
      <name val="Arial Cyr"/>
      <charset val="204"/>
    </font>
    <font>
      <sz val="11"/>
      <name val="Calibri"/>
      <family val="2"/>
      <charset val="204"/>
      <scheme val="minor"/>
    </font>
    <font>
      <b/>
      <sz val="9"/>
      <color theme="1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i/>
      <sz val="8"/>
      <color indexed="8"/>
      <name val="Arial Cyr"/>
      <charset val="204"/>
    </font>
    <font>
      <b/>
      <sz val="9"/>
      <color rgb="FFFF0000"/>
      <name val="Arial Cyr"/>
      <charset val="204"/>
    </font>
    <font>
      <vertAlign val="superscript"/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b/>
      <u/>
      <sz val="8"/>
      <color indexed="8"/>
      <name val="Arial Cyr"/>
      <charset val="204"/>
    </font>
    <font>
      <b/>
      <sz val="12"/>
      <name val="Arial Cyr"/>
      <charset val="204"/>
    </font>
    <font>
      <i/>
      <sz val="8"/>
      <name val="Arial Cyr"/>
      <charset val="204"/>
    </font>
    <font>
      <sz val="8"/>
      <color rgb="FFC00000"/>
      <name val="Arial Cyr"/>
      <charset val="204"/>
    </font>
    <font>
      <b/>
      <u/>
      <sz val="8"/>
      <color rgb="FFC00000"/>
      <name val="Arial Cyr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8"/>
      <color rgb="FFC00000"/>
      <name val="Arial Cyr"/>
      <charset val="204"/>
    </font>
    <font>
      <b/>
      <sz val="8"/>
      <name val="Calibri"/>
      <family val="2"/>
      <charset val="204"/>
    </font>
    <font>
      <b/>
      <sz val="6.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FF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0" xfId="2"/>
    <xf numFmtId="0" fontId="2" fillId="0" borderId="0" xfId="1" applyFont="1"/>
    <xf numFmtId="0" fontId="2" fillId="0" borderId="0" xfId="1" applyFont="1" applyAlignment="1">
      <alignment wrapText="1"/>
    </xf>
    <xf numFmtId="0" fontId="11" fillId="0" borderId="1" xfId="1" applyFont="1" applyFill="1" applyBorder="1" applyAlignment="1">
      <alignment horizontal="left" vertical="center" wrapText="1"/>
    </xf>
    <xf numFmtId="0" fontId="13" fillId="0" borderId="0" xfId="1" applyFont="1" applyBorder="1"/>
    <xf numFmtId="0" fontId="12" fillId="0" borderId="0" xfId="2" applyFont="1" applyAlignment="1">
      <alignment horizontal="center" vertical="center"/>
    </xf>
    <xf numFmtId="0" fontId="1" fillId="0" borderId="0" xfId="2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25" xfId="1" applyFont="1" applyBorder="1"/>
    <xf numFmtId="0" fontId="22" fillId="2" borderId="1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23" fillId="4" borderId="9" xfId="1" applyFont="1" applyFill="1" applyBorder="1" applyAlignment="1">
      <alignment vertical="center" wrapText="1"/>
    </xf>
    <xf numFmtId="9" fontId="21" fillId="4" borderId="12" xfId="1" applyNumberFormat="1" applyFont="1" applyFill="1" applyBorder="1" applyAlignment="1">
      <alignment horizontal="center" vertical="center"/>
    </xf>
    <xf numFmtId="0" fontId="2" fillId="2" borderId="0" xfId="1" applyFont="1" applyFill="1"/>
    <xf numFmtId="0" fontId="8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0" fontId="0" fillId="2" borderId="0" xfId="0" applyFill="1" applyBorder="1"/>
    <xf numFmtId="0" fontId="5" fillId="4" borderId="18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5" fillId="4" borderId="22" xfId="1" applyFont="1" applyFill="1" applyBorder="1" applyAlignment="1">
      <alignment vertical="center" wrapText="1"/>
    </xf>
    <xf numFmtId="0" fontId="5" fillId="4" borderId="28" xfId="1" applyFont="1" applyFill="1" applyBorder="1" applyAlignment="1">
      <alignment vertical="center" wrapText="1"/>
    </xf>
    <xf numFmtId="0" fontId="13" fillId="2" borderId="0" xfId="1" applyFont="1" applyFill="1" applyBorder="1"/>
    <xf numFmtId="1" fontId="13" fillId="2" borderId="0" xfId="1" applyNumberFormat="1" applyFont="1" applyFill="1" applyBorder="1" applyAlignment="1">
      <alignment horizontal="center"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1" fontId="5" fillId="0" borderId="14" xfId="1" applyNumberFormat="1" applyFont="1" applyFill="1" applyBorder="1" applyAlignment="1">
      <alignment horizontal="center" vertical="center" wrapText="1"/>
    </xf>
    <xf numFmtId="1" fontId="20" fillId="0" borderId="28" xfId="3" applyNumberFormat="1" applyFont="1" applyBorder="1" applyAlignment="1">
      <alignment horizontal="center" vertical="center"/>
    </xf>
    <xf numFmtId="1" fontId="20" fillId="2" borderId="0" xfId="3" applyNumberFormat="1" applyFont="1" applyFill="1" applyBorder="1" applyAlignment="1">
      <alignment horizontal="center" vertical="center"/>
    </xf>
    <xf numFmtId="1" fontId="25" fillId="0" borderId="22" xfId="3" applyNumberFormat="1" applyFont="1" applyBorder="1" applyAlignment="1">
      <alignment horizontal="center" vertical="center"/>
    </xf>
    <xf numFmtId="1" fontId="25" fillId="0" borderId="28" xfId="3" applyNumberFormat="1" applyFont="1" applyBorder="1" applyAlignment="1">
      <alignment horizontal="center" vertical="center"/>
    </xf>
    <xf numFmtId="1" fontId="5" fillId="0" borderId="19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1" fontId="25" fillId="2" borderId="22" xfId="3" applyNumberFormat="1" applyFont="1" applyFill="1" applyBorder="1" applyAlignment="1">
      <alignment horizontal="center" vertical="center"/>
    </xf>
    <xf numFmtId="1" fontId="20" fillId="0" borderId="33" xfId="3" applyNumberFormat="1" applyFont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2" fillId="2" borderId="0" xfId="1" applyFont="1" applyFill="1" applyBorder="1" applyAlignment="1">
      <alignment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9" fontId="20" fillId="2" borderId="0" xfId="3" applyFont="1" applyFill="1" applyBorder="1" applyAlignment="1">
      <alignment horizontal="center" vertical="center"/>
    </xf>
    <xf numFmtId="1" fontId="25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12" fillId="2" borderId="0" xfId="2" applyFont="1" applyFill="1" applyAlignment="1">
      <alignment horizontal="center" vertical="center"/>
    </xf>
    <xf numFmtId="0" fontId="24" fillId="2" borderId="0" xfId="2" applyFont="1" applyFill="1"/>
    <xf numFmtId="0" fontId="1" fillId="2" borderId="0" xfId="2" applyFill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0" xfId="2" applyFill="1"/>
    <xf numFmtId="0" fontId="1" fillId="2" borderId="0" xfId="2" applyFill="1" applyBorder="1"/>
    <xf numFmtId="0" fontId="1" fillId="2" borderId="10" xfId="2" applyFill="1" applyBorder="1"/>
    <xf numFmtId="0" fontId="24" fillId="0" borderId="0" xfId="2" applyFont="1"/>
    <xf numFmtId="0" fontId="1" fillId="0" borderId="0" xfId="2" applyFont="1" applyAlignment="1">
      <alignment horizontal="center"/>
    </xf>
    <xf numFmtId="0" fontId="24" fillId="3" borderId="0" xfId="2" applyFont="1" applyFill="1"/>
    <xf numFmtId="0" fontId="1" fillId="0" borderId="0" xfId="2" applyFill="1" applyBorder="1"/>
    <xf numFmtId="9" fontId="20" fillId="0" borderId="7" xfId="3" applyFont="1" applyBorder="1" applyAlignment="1">
      <alignment horizontal="center" vertical="center"/>
    </xf>
    <xf numFmtId="9" fontId="20" fillId="0" borderId="34" xfId="3" applyFont="1" applyBorder="1" applyAlignment="1">
      <alignment horizontal="center" vertical="center"/>
    </xf>
    <xf numFmtId="1" fontId="5" fillId="0" borderId="35" xfId="1" applyNumberFormat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9" fontId="29" fillId="0" borderId="29" xfId="0" applyNumberFormat="1" applyFont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" fontId="13" fillId="2" borderId="17" xfId="1" applyNumberFormat="1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/>
    </xf>
    <xf numFmtId="0" fontId="26" fillId="2" borderId="9" xfId="2" applyFont="1" applyFill="1" applyBorder="1" applyAlignment="1">
      <alignment vertical="center"/>
    </xf>
    <xf numFmtId="0" fontId="31" fillId="2" borderId="10" xfId="2" applyFont="1" applyFill="1" applyBorder="1" applyAlignment="1">
      <alignment vertical="center"/>
    </xf>
    <xf numFmtId="0" fontId="5" fillId="5" borderId="22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horizontal="left" vertical="center"/>
    </xf>
    <xf numFmtId="0" fontId="5" fillId="5" borderId="8" xfId="1" applyFont="1" applyFill="1" applyBorder="1" applyAlignment="1">
      <alignment vertical="center" wrapText="1"/>
    </xf>
    <xf numFmtId="0" fontId="5" fillId="5" borderId="18" xfId="1" applyFont="1" applyFill="1" applyBorder="1" applyAlignment="1">
      <alignment vertical="center" wrapText="1"/>
    </xf>
    <xf numFmtId="0" fontId="5" fillId="5" borderId="22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1" fillId="0" borderId="8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1" fontId="5" fillId="5" borderId="18" xfId="1" applyNumberFormat="1" applyFont="1" applyFill="1" applyBorder="1" applyAlignment="1">
      <alignment vertical="center" wrapText="1"/>
    </xf>
    <xf numFmtId="1" fontId="5" fillId="5" borderId="22" xfId="1" applyNumberFormat="1" applyFont="1" applyFill="1" applyBorder="1" applyAlignment="1">
      <alignment vertical="center" wrapText="1"/>
    </xf>
    <xf numFmtId="0" fontId="5" fillId="5" borderId="24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wrapText="1"/>
    </xf>
    <xf numFmtId="0" fontId="8" fillId="0" borderId="7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wrapText="1"/>
    </xf>
    <xf numFmtId="0" fontId="2" fillId="2" borderId="30" xfId="1" applyFont="1" applyFill="1" applyBorder="1" applyAlignment="1">
      <alignment wrapText="1"/>
    </xf>
    <xf numFmtId="1" fontId="13" fillId="2" borderId="0" xfId="3" applyNumberFormat="1" applyFont="1" applyFill="1" applyBorder="1" applyAlignment="1">
      <alignment horizontal="center" vertical="center"/>
    </xf>
    <xf numFmtId="1" fontId="5" fillId="0" borderId="22" xfId="3" applyNumberFormat="1" applyFont="1" applyBorder="1" applyAlignment="1">
      <alignment horizontal="center" vertical="center"/>
    </xf>
    <xf numFmtId="1" fontId="13" fillId="2" borderId="37" xfId="1" applyNumberFormat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0" borderId="9" xfId="1" applyFont="1" applyBorder="1"/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3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1" fontId="5" fillId="0" borderId="32" xfId="1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2" fillId="2" borderId="23" xfId="1" applyFont="1" applyFill="1" applyBorder="1" applyAlignment="1">
      <alignment wrapText="1"/>
    </xf>
    <xf numFmtId="0" fontId="11" fillId="0" borderId="20" xfId="1" applyFont="1" applyFill="1" applyBorder="1" applyAlignment="1">
      <alignment vertical="center" wrapText="1"/>
    </xf>
    <xf numFmtId="0" fontId="39" fillId="0" borderId="2" xfId="22" applyFill="1" applyBorder="1" applyAlignment="1">
      <alignment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vertical="center" wrapText="1"/>
    </xf>
    <xf numFmtId="0" fontId="10" fillId="0" borderId="1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1" fontId="5" fillId="0" borderId="16" xfId="1" applyNumberFormat="1" applyFont="1" applyFill="1" applyBorder="1" applyAlignment="1">
      <alignment horizontal="center" vertical="center" wrapText="1"/>
    </xf>
    <xf numFmtId="9" fontId="20" fillId="0" borderId="8" xfId="3" applyFont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 wrapText="1"/>
    </xf>
    <xf numFmtId="1" fontId="20" fillId="0" borderId="6" xfId="3" applyNumberFormat="1" applyFont="1" applyBorder="1" applyAlignment="1">
      <alignment horizontal="center" vertical="center"/>
    </xf>
    <xf numFmtId="1" fontId="20" fillId="2" borderId="1" xfId="3" applyNumberFormat="1" applyFont="1" applyFill="1" applyBorder="1" applyAlignment="1">
      <alignment horizontal="center" vertical="center"/>
    </xf>
    <xf numFmtId="9" fontId="20" fillId="2" borderId="1" xfId="3" applyFont="1" applyFill="1" applyBorder="1" applyAlignment="1">
      <alignment horizontal="center" vertical="center"/>
    </xf>
    <xf numFmtId="1" fontId="20" fillId="2" borderId="28" xfId="3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21" xfId="1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1" fontId="20" fillId="0" borderId="8" xfId="3" applyNumberFormat="1" applyFont="1" applyBorder="1" applyAlignment="1">
      <alignment horizontal="center" vertical="center"/>
    </xf>
    <xf numFmtId="1" fontId="20" fillId="2" borderId="8" xfId="3" applyNumberFormat="1" applyFont="1" applyFill="1" applyBorder="1" applyAlignment="1">
      <alignment horizontal="center" vertical="center"/>
    </xf>
    <xf numFmtId="9" fontId="20" fillId="2" borderId="8" xfId="3" applyFont="1" applyFill="1" applyBorder="1" applyAlignment="1">
      <alignment horizontal="center" vertical="center"/>
    </xf>
    <xf numFmtId="1" fontId="20" fillId="2" borderId="18" xfId="3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165" fontId="27" fillId="2" borderId="10" xfId="20" applyNumberFormat="1" applyFont="1" applyFill="1" applyBorder="1" applyAlignment="1">
      <alignment horizontal="center" vertical="center"/>
    </xf>
    <xf numFmtId="165" fontId="27" fillId="2" borderId="11" xfId="20" applyNumberFormat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1" fillId="0" borderId="20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8" fillId="0" borderId="38" xfId="1" applyFont="1" applyFill="1" applyBorder="1" applyAlignment="1">
      <alignment horizontal="left" vertical="center" wrapText="1"/>
    </xf>
    <xf numFmtId="0" fontId="8" fillId="0" borderId="39" xfId="1" applyFont="1" applyFill="1" applyBorder="1" applyAlignment="1">
      <alignment horizontal="left" vertical="center" wrapText="1"/>
    </xf>
    <xf numFmtId="0" fontId="5" fillId="5" borderId="22" xfId="1" applyFont="1" applyFill="1" applyBorder="1" applyAlignment="1">
      <alignment horizontal="left" vertical="center" wrapText="1"/>
    </xf>
    <xf numFmtId="0" fontId="5" fillId="5" borderId="8" xfId="1" applyFont="1" applyFill="1" applyBorder="1" applyAlignment="1">
      <alignment horizontal="left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left" vertical="center" wrapText="1"/>
    </xf>
    <xf numFmtId="0" fontId="10" fillId="2" borderId="39" xfId="1" applyFont="1" applyFill="1" applyBorder="1" applyAlignment="1">
      <alignment horizontal="left" vertical="center" wrapText="1"/>
    </xf>
    <xf numFmtId="0" fontId="9" fillId="2" borderId="31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0" fillId="0" borderId="14" xfId="0" applyBorder="1"/>
    <xf numFmtId="0" fontId="11" fillId="0" borderId="1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34" fillId="2" borderId="10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9" xfId="0" applyBorder="1"/>
    <xf numFmtId="0" fontId="0" fillId="0" borderId="1" xfId="0" applyBorder="1"/>
    <xf numFmtId="0" fontId="7" fillId="0" borderId="2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24" fillId="6" borderId="28" xfId="0" applyFont="1" applyFill="1" applyBorder="1"/>
  </cellXfs>
  <cellStyles count="23">
    <cellStyle name="Normal 2" xfId="5"/>
    <cellStyle name="Гиперссылка" xfId="22" builtinId="8"/>
    <cellStyle name="Гиперссылка 2" xfId="6"/>
    <cellStyle name="Обычный" xfId="0" builtinId="0"/>
    <cellStyle name="Обычный 10" xfId="7"/>
    <cellStyle name="Обычный 11" xfId="8"/>
    <cellStyle name="Обычный 12" xfId="4"/>
    <cellStyle name="Обычный 2" xfId="9"/>
    <cellStyle name="Обычный 2 2" xfId="10"/>
    <cellStyle name="Обычный 2 3" xfId="11"/>
    <cellStyle name="Обычный 2 3 2" xfId="1"/>
    <cellStyle name="Обычный 3" xfId="12"/>
    <cellStyle name="Обычный 3 2" xfId="2"/>
    <cellStyle name="Обычный 3 2 4" xfId="21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Процентный 2" xfId="19"/>
    <cellStyle name="Процентный 2 2" xfId="3"/>
    <cellStyle name="Финансовый" xfId="20" builtinId="3"/>
  </cellStyles>
  <dxfs count="0"/>
  <tableStyles count="0" defaultTableStyle="TableStyleMedium9" defaultPivotStyle="PivotStyleLight16"/>
  <colors>
    <mruColors>
      <color rgb="FFFF99FF"/>
      <color rgb="FFFF5050"/>
      <color rgb="FFFF3300"/>
      <color rgb="FFEFE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png"/><Relationship Id="rId18" Type="http://schemas.openxmlformats.org/officeDocument/2006/relationships/image" Target="../media/image12.jpeg"/><Relationship Id="rId26" Type="http://schemas.openxmlformats.org/officeDocument/2006/relationships/image" Target="../media/image19.jpeg"/><Relationship Id="rId3" Type="http://schemas.openxmlformats.org/officeDocument/2006/relationships/image" Target="../media/image3.png"/><Relationship Id="rId21" Type="http://schemas.openxmlformats.org/officeDocument/2006/relationships/image" Target="../media/image15.png"/><Relationship Id="rId7" Type="http://schemas.microsoft.com/office/2007/relationships/hdphoto" Target="../media/hdphoto2.wdp"/><Relationship Id="rId12" Type="http://schemas.microsoft.com/office/2007/relationships/hdphoto" Target="../media/hdphoto4.wdp"/><Relationship Id="rId17" Type="http://schemas.openxmlformats.org/officeDocument/2006/relationships/image" Target="../media/image11.png"/><Relationship Id="rId25" Type="http://schemas.openxmlformats.org/officeDocument/2006/relationships/image" Target="../media/image18.jpeg"/><Relationship Id="rId2" Type="http://schemas.openxmlformats.org/officeDocument/2006/relationships/image" Target="../media/image2.png"/><Relationship Id="rId16" Type="http://schemas.microsoft.com/office/2007/relationships/hdphoto" Target="../media/hdphoto6.wdp"/><Relationship Id="rId20" Type="http://schemas.openxmlformats.org/officeDocument/2006/relationships/image" Target="../media/image14.emf"/><Relationship Id="rId29" Type="http://schemas.openxmlformats.org/officeDocument/2006/relationships/image" Target="../media/image2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24" Type="http://schemas.openxmlformats.org/officeDocument/2006/relationships/image" Target="../media/image17.png"/><Relationship Id="rId5" Type="http://schemas.microsoft.com/office/2007/relationships/hdphoto" Target="../media/hdphoto1.wdp"/><Relationship Id="rId15" Type="http://schemas.openxmlformats.org/officeDocument/2006/relationships/image" Target="../media/image10.png"/><Relationship Id="rId23" Type="http://schemas.openxmlformats.org/officeDocument/2006/relationships/image" Target="../media/image16.png"/><Relationship Id="rId28" Type="http://schemas.openxmlformats.org/officeDocument/2006/relationships/image" Target="../media/image21.jpeg"/><Relationship Id="rId10" Type="http://schemas.openxmlformats.org/officeDocument/2006/relationships/image" Target="../media/image7.png"/><Relationship Id="rId19" Type="http://schemas.openxmlformats.org/officeDocument/2006/relationships/image" Target="../media/image13.jpeg"/><Relationship Id="rId4" Type="http://schemas.openxmlformats.org/officeDocument/2006/relationships/image" Target="../media/image4.png"/><Relationship Id="rId9" Type="http://schemas.microsoft.com/office/2007/relationships/hdphoto" Target="../media/hdphoto3.wdp"/><Relationship Id="rId14" Type="http://schemas.microsoft.com/office/2007/relationships/hdphoto" Target="../media/hdphoto5.wdp"/><Relationship Id="rId22" Type="http://schemas.microsoft.com/office/2007/relationships/hdphoto" Target="../media/hdphoto7.wdp"/><Relationship Id="rId27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88446</xdr:colOff>
      <xdr:row>0</xdr:row>
      <xdr:rowOff>80522</xdr:rowOff>
    </xdr:from>
    <xdr:to>
      <xdr:col>10</xdr:col>
      <xdr:colOff>489699</xdr:colOff>
      <xdr:row>0</xdr:row>
      <xdr:rowOff>674432</xdr:rowOff>
    </xdr:to>
    <xdr:pic>
      <xdr:nvPicPr>
        <xdr:cNvPr id="2" name="Рисунок 1" descr="Рисунок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9572625" y="80522"/>
          <a:ext cx="1857217" cy="59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44824</xdr:colOff>
      <xdr:row>6</xdr:row>
      <xdr:rowOff>417981</xdr:rowOff>
    </xdr:from>
    <xdr:to>
      <xdr:col>2</xdr:col>
      <xdr:colOff>112859</xdr:colOff>
      <xdr:row>8</xdr:row>
      <xdr:rowOff>862700</xdr:rowOff>
    </xdr:to>
    <xdr:grpSp>
      <xdr:nvGrpSpPr>
        <xdr:cNvPr id="3" name="Группа 2"/>
        <xdr:cNvGrpSpPr/>
      </xdr:nvGrpSpPr>
      <xdr:grpSpPr>
        <a:xfrm>
          <a:off x="44824" y="4159401"/>
          <a:ext cx="2879815" cy="2258279"/>
          <a:chOff x="775884" y="2219326"/>
          <a:chExt cx="2891240" cy="2590646"/>
        </a:xfrm>
      </xdr:grpSpPr>
      <xdr:pic>
        <xdr:nvPicPr>
          <xdr:cNvPr id="4" name="Рисунок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 l="4246"/>
          <a:stretch/>
        </xdr:blipFill>
        <xdr:spPr>
          <a:xfrm>
            <a:off x="775884" y="2219326"/>
            <a:ext cx="2891240" cy="2173557"/>
          </a:xfrm>
          <a:prstGeom prst="rect">
            <a:avLst/>
          </a:prstGeom>
        </xdr:spPr>
      </xdr:pic>
      <xdr:pic>
        <xdr:nvPicPr>
          <xdr:cNvPr id="5" name="Рисунок 4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email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1019177" y="4076701"/>
            <a:ext cx="923924" cy="571346"/>
          </a:xfrm>
          <a:prstGeom prst="rect">
            <a:avLst/>
          </a:prstGeom>
        </xdr:spPr>
      </xdr:pic>
      <xdr:pic>
        <xdr:nvPicPr>
          <xdr:cNvPr id="6" name="Рисунок 5"/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email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 xmlns="">
                  <a14:imgLayer r:embed="rId5"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1657352" y="4238626"/>
            <a:ext cx="923924" cy="571346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409575</xdr:colOff>
      <xdr:row>10</xdr:row>
      <xdr:rowOff>57151</xdr:rowOff>
    </xdr:from>
    <xdr:to>
      <xdr:col>1</xdr:col>
      <xdr:colOff>2181225</xdr:colOff>
      <xdr:row>16</xdr:row>
      <xdr:rowOff>4759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 xmlns="">
                <a14:imgLayer r:embed="rId7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171575" y="6086476"/>
          <a:ext cx="1771650" cy="1199466"/>
        </a:xfrm>
        <a:prstGeom prst="rect">
          <a:avLst/>
        </a:prstGeom>
      </xdr:spPr>
    </xdr:pic>
    <xdr:clientData/>
  </xdr:twoCellAnchor>
  <xdr:twoCellAnchor>
    <xdr:from>
      <xdr:col>1</xdr:col>
      <xdr:colOff>171451</xdr:colOff>
      <xdr:row>18</xdr:row>
      <xdr:rowOff>180975</xdr:rowOff>
    </xdr:from>
    <xdr:to>
      <xdr:col>1</xdr:col>
      <xdr:colOff>2571750</xdr:colOff>
      <xdr:row>20</xdr:row>
      <xdr:rowOff>514350</xdr:rowOff>
    </xdr:to>
    <xdr:grpSp>
      <xdr:nvGrpSpPr>
        <xdr:cNvPr id="8" name="Группа 7"/>
        <xdr:cNvGrpSpPr/>
      </xdr:nvGrpSpPr>
      <xdr:grpSpPr>
        <a:xfrm>
          <a:off x="171451" y="9195435"/>
          <a:ext cx="2400299" cy="2055495"/>
          <a:chOff x="982366" y="7877175"/>
          <a:chExt cx="2474430" cy="2028825"/>
        </a:xfrm>
      </xdr:grpSpPr>
      <xdr:pic>
        <xdr:nvPicPr>
          <xdr:cNvPr id="9" name="Рисунок 8"/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email">
            <a:clrChange>
              <a:clrFrom>
                <a:srgbClr val="FDFDFD"/>
              </a:clrFrom>
              <a:clrTo>
                <a:srgbClr val="FDFDFD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 xmlns="">
                  <a14:imgLayer r:embed="rId9"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xmlns=""/>
              </a:ext>
            </a:extLst>
          </a:blip>
          <a:srcRect l="10906"/>
          <a:stretch/>
        </xdr:blipFill>
        <xdr:spPr>
          <a:xfrm>
            <a:off x="982366" y="7877175"/>
            <a:ext cx="2124139" cy="1962150"/>
          </a:xfrm>
          <a:prstGeom prst="rect">
            <a:avLst/>
          </a:prstGeom>
        </xdr:spPr>
      </xdr:pic>
      <xdr:pic>
        <xdr:nvPicPr>
          <xdr:cNvPr id="10" name="Рисунок 9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email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2409825" y="9363075"/>
            <a:ext cx="646921" cy="400050"/>
          </a:xfrm>
          <a:prstGeom prst="rect">
            <a:avLst/>
          </a:prstGeom>
        </xdr:spPr>
      </xdr:pic>
      <xdr:pic>
        <xdr:nvPicPr>
          <xdr:cNvPr id="11" name="Рисунок 10"/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email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 xmlns="">
                  <a14:imgLayer r:embed="rId12"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2809875" y="9505950"/>
            <a:ext cx="646921" cy="40005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72117</xdr:colOff>
      <xdr:row>24</xdr:row>
      <xdr:rowOff>126549</xdr:rowOff>
    </xdr:from>
    <xdr:to>
      <xdr:col>1</xdr:col>
      <xdr:colOff>2662918</xdr:colOff>
      <xdr:row>25</xdr:row>
      <xdr:rowOff>564867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 xmlns="">
                <a14:imgLayer r:embed="rId14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72117" y="10059763"/>
          <a:ext cx="2590801" cy="1009818"/>
        </a:xfrm>
        <a:prstGeom prst="rect">
          <a:avLst/>
        </a:prstGeom>
      </xdr:spPr>
    </xdr:pic>
    <xdr:clientData/>
  </xdr:twoCellAnchor>
  <xdr:twoCellAnchor editAs="oneCell">
    <xdr:from>
      <xdr:col>1</xdr:col>
      <xdr:colOff>1123950</xdr:colOff>
      <xdr:row>27</xdr:row>
      <xdr:rowOff>66675</xdr:rowOff>
    </xdr:from>
    <xdr:to>
      <xdr:col>1</xdr:col>
      <xdr:colOff>2616977</xdr:colOff>
      <xdr:row>29</xdr:row>
      <xdr:rowOff>688041</xdr:rowOff>
    </xdr:to>
    <xdr:pic>
      <xdr:nvPicPr>
        <xdr:cNvPr id="13" name="Рисунок 12"/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BEBA8EAE-BF5A-486C-A8C5-ECC9F3942E4B}">
              <a14:imgProps xmlns:a14="http://schemas.microsoft.com/office/drawing/2010/main" xmlns="">
                <a14:imgLayer r:embed="rId16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885950" y="11525250"/>
          <a:ext cx="1493027" cy="26765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</xdr:colOff>
      <xdr:row>29</xdr:row>
      <xdr:rowOff>47625</xdr:rowOff>
    </xdr:from>
    <xdr:to>
      <xdr:col>1</xdr:col>
      <xdr:colOff>1552146</xdr:colOff>
      <xdr:row>31</xdr:row>
      <xdr:rowOff>521633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95249" y="13296900"/>
          <a:ext cx="1456897" cy="253365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838201</xdr:colOff>
      <xdr:row>27</xdr:row>
      <xdr:rowOff>752478</xdr:rowOff>
    </xdr:from>
    <xdr:to>
      <xdr:col>1</xdr:col>
      <xdr:colOff>1574730</xdr:colOff>
      <xdr:row>28</xdr:row>
      <xdr:rowOff>657786</xdr:rowOff>
    </xdr:to>
    <xdr:pic>
      <xdr:nvPicPr>
        <xdr:cNvPr id="15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600201" y="12211053"/>
          <a:ext cx="736529" cy="933448"/>
        </a:xfrm>
        <a:prstGeom prst="rect">
          <a:avLst/>
        </a:prstGeom>
      </xdr:spPr>
    </xdr:pic>
    <xdr:clientData/>
  </xdr:twoCellAnchor>
  <xdr:twoCellAnchor editAs="oneCell">
    <xdr:from>
      <xdr:col>1</xdr:col>
      <xdr:colOff>557892</xdr:colOff>
      <xdr:row>47</xdr:row>
      <xdr:rowOff>77390</xdr:rowOff>
    </xdr:from>
    <xdr:to>
      <xdr:col>1</xdr:col>
      <xdr:colOff>1258659</xdr:colOff>
      <xdr:row>50</xdr:row>
      <xdr:rowOff>177641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 rot="10800000">
          <a:off x="1047749" y="16283497"/>
          <a:ext cx="700767" cy="927565"/>
        </a:xfrm>
        <a:prstGeom prst="rect">
          <a:avLst/>
        </a:prstGeom>
      </xdr:spPr>
    </xdr:pic>
    <xdr:clientData/>
  </xdr:twoCellAnchor>
  <xdr:twoCellAnchor>
    <xdr:from>
      <xdr:col>1</xdr:col>
      <xdr:colOff>563336</xdr:colOff>
      <xdr:row>50</xdr:row>
      <xdr:rowOff>308882</xdr:rowOff>
    </xdr:from>
    <xdr:to>
      <xdr:col>1</xdr:col>
      <xdr:colOff>1142229</xdr:colOff>
      <xdr:row>53</xdr:row>
      <xdr:rowOff>74048</xdr:rowOff>
    </xdr:to>
    <xdr:sp macro="" textlink="">
      <xdr:nvSpPr>
        <xdr:cNvPr id="17" name="TextBox 16"/>
        <xdr:cNvSpPr txBox="1"/>
      </xdr:nvSpPr>
      <xdr:spPr>
        <a:xfrm>
          <a:off x="1053193" y="17168132"/>
          <a:ext cx="578893" cy="2414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ru-RU" sz="900" b="1">
              <a:latin typeface="Arial cyr" panose="020B0604020202020204" pitchFamily="34" charset="0"/>
              <a:cs typeface="Arial cyr" panose="020B0604020202020204" pitchFamily="34" charset="0"/>
            </a:rPr>
            <a:t>АТ-4</a:t>
          </a:r>
          <a:r>
            <a:rPr lang="de-DE" sz="900" b="1">
              <a:latin typeface="Arial cyr" panose="020B0604020202020204" pitchFamily="34" charset="0"/>
              <a:cs typeface="Arial cyr" panose="020B0604020202020204" pitchFamily="34" charset="0"/>
            </a:rPr>
            <a:t>N</a:t>
          </a:r>
          <a:endParaRPr lang="ru-RU" sz="900" b="1">
            <a:latin typeface="Arial cyr" panose="020B0604020202020204" pitchFamily="34" charset="0"/>
            <a:cs typeface="Arial cyr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1297201</xdr:colOff>
      <xdr:row>30</xdr:row>
      <xdr:rowOff>238125</xdr:rowOff>
    </xdr:from>
    <xdr:to>
      <xdr:col>1</xdr:col>
      <xdr:colOff>2013228</xdr:colOff>
      <xdr:row>31</xdr:row>
      <xdr:rowOff>205068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059201" y="14401800"/>
          <a:ext cx="716027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1251807</xdr:colOff>
      <xdr:row>47</xdr:row>
      <xdr:rowOff>99329</xdr:rowOff>
    </xdr:from>
    <xdr:to>
      <xdr:col>1</xdr:col>
      <xdr:colOff>1938910</xdr:colOff>
      <xdr:row>50</xdr:row>
      <xdr:rowOff>197304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clrChange>
            <a:clrFrom>
              <a:srgbClr val="FDFCFB"/>
            </a:clrFrom>
            <a:clrTo>
              <a:srgbClr val="FDFCF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 xmlns="">
                <a14:imgLayer r:embed="rId2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741664" y="16305436"/>
          <a:ext cx="687103" cy="921207"/>
        </a:xfrm>
        <a:prstGeom prst="rect">
          <a:avLst/>
        </a:prstGeom>
      </xdr:spPr>
    </xdr:pic>
    <xdr:clientData/>
  </xdr:twoCellAnchor>
  <xdr:twoCellAnchor>
    <xdr:from>
      <xdr:col>1</xdr:col>
      <xdr:colOff>1337583</xdr:colOff>
      <xdr:row>50</xdr:row>
      <xdr:rowOff>308885</xdr:rowOff>
    </xdr:from>
    <xdr:to>
      <xdr:col>1</xdr:col>
      <xdr:colOff>1950494</xdr:colOff>
      <xdr:row>53</xdr:row>
      <xdr:rowOff>74051</xdr:rowOff>
    </xdr:to>
    <xdr:sp macro="" textlink="">
      <xdr:nvSpPr>
        <xdr:cNvPr id="20" name="TextBox 19"/>
        <xdr:cNvSpPr txBox="1"/>
      </xdr:nvSpPr>
      <xdr:spPr>
        <a:xfrm>
          <a:off x="1827440" y="17168135"/>
          <a:ext cx="612911" cy="2414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ru-RU" sz="900" b="1">
              <a:latin typeface="Arial cyr" panose="020B0604020202020204" pitchFamily="34" charset="0"/>
              <a:cs typeface="Arial cyr" panose="020B0604020202020204" pitchFamily="34" charset="0"/>
            </a:rPr>
            <a:t>А</a:t>
          </a:r>
          <a:r>
            <a:rPr lang="de-DE" sz="900" b="1">
              <a:latin typeface="Arial cyr" panose="020B0604020202020204" pitchFamily="34" charset="0"/>
              <a:cs typeface="Arial cyr" panose="020B0604020202020204" pitchFamily="34" charset="0"/>
            </a:rPr>
            <a:t>R-1-500N</a:t>
          </a:r>
          <a:endParaRPr lang="ru-RU" sz="900" b="1">
            <a:latin typeface="Arial cyr" panose="020B0604020202020204" pitchFamily="34" charset="0"/>
            <a:cs typeface="Arial cyr" panose="020B0604020202020204" pitchFamily="34" charset="0"/>
          </a:endParaRPr>
        </a:p>
      </xdr:txBody>
    </xdr:sp>
    <xdr:clientData/>
  </xdr:twoCellAnchor>
  <xdr:twoCellAnchor>
    <xdr:from>
      <xdr:col>1</xdr:col>
      <xdr:colOff>393248</xdr:colOff>
      <xdr:row>53</xdr:row>
      <xdr:rowOff>47626</xdr:rowOff>
    </xdr:from>
    <xdr:to>
      <xdr:col>1</xdr:col>
      <xdr:colOff>1129393</xdr:colOff>
      <xdr:row>55</xdr:row>
      <xdr:rowOff>129268</xdr:rowOff>
    </xdr:to>
    <xdr:grpSp>
      <xdr:nvGrpSpPr>
        <xdr:cNvPr id="21" name="Группа 20"/>
        <xdr:cNvGrpSpPr/>
      </xdr:nvGrpSpPr>
      <xdr:grpSpPr>
        <a:xfrm>
          <a:off x="393248" y="28142566"/>
          <a:ext cx="736145" cy="706482"/>
          <a:chOff x="2466976" y="16659226"/>
          <a:chExt cx="535403" cy="528716"/>
        </a:xfrm>
      </xdr:grpSpPr>
      <xdr:pic>
        <xdr:nvPicPr>
          <xdr:cNvPr id="22" name="Рисунок 21"/>
          <xdr:cNvPicPr>
            <a:picLocks noChangeAspect="1"/>
          </xdr:cNvPicPr>
        </xdr:nvPicPr>
        <xdr:blipFill rotWithShape="1">
          <a:blip xmlns:r="http://schemas.openxmlformats.org/officeDocument/2006/relationships" r:embed="rId23" cstate="email"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2466976" y="16659226"/>
            <a:ext cx="291257" cy="471565"/>
          </a:xfrm>
          <a:prstGeom prst="rect">
            <a:avLst/>
          </a:prstGeom>
        </xdr:spPr>
      </xdr:pic>
      <xdr:pic>
        <xdr:nvPicPr>
          <xdr:cNvPr id="23" name="Рисунок 22"/>
          <xdr:cNvPicPr>
            <a:picLocks noChangeAspect="1"/>
          </xdr:cNvPicPr>
        </xdr:nvPicPr>
        <xdr:blipFill rotWithShape="1">
          <a:blip xmlns:r="http://schemas.openxmlformats.org/officeDocument/2006/relationships" r:embed="rId24" cstate="email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/>
        </xdr:blipFill>
        <xdr:spPr>
          <a:xfrm>
            <a:off x="2752726" y="16716377"/>
            <a:ext cx="249653" cy="47156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304801</xdr:colOff>
      <xdr:row>55</xdr:row>
      <xdr:rowOff>168728</xdr:rowOff>
    </xdr:from>
    <xdr:to>
      <xdr:col>1</xdr:col>
      <xdr:colOff>1094605</xdr:colOff>
      <xdr:row>55</xdr:row>
      <xdr:rowOff>410144</xdr:rowOff>
    </xdr:to>
    <xdr:sp macro="" textlink="">
      <xdr:nvSpPr>
        <xdr:cNvPr id="24" name="TextBox 23"/>
        <xdr:cNvSpPr txBox="1"/>
      </xdr:nvSpPr>
      <xdr:spPr>
        <a:xfrm>
          <a:off x="304801" y="29600978"/>
          <a:ext cx="789804" cy="2414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900" b="1">
              <a:latin typeface="Arial cyr" panose="020B0604020202020204" pitchFamily="34" charset="0"/>
              <a:cs typeface="Arial cyr" panose="020B0604020202020204" pitchFamily="34" charset="0"/>
            </a:rPr>
            <a:t>LM-L </a:t>
          </a:r>
          <a:r>
            <a:rPr lang="ru-RU" sz="900" b="1">
              <a:latin typeface="Arial cyr" panose="020B0604020202020204" pitchFamily="34" charset="0"/>
              <a:cs typeface="Arial cyr" panose="020B0604020202020204" pitchFamily="34" charset="0"/>
            </a:rPr>
            <a:t>/</a:t>
          </a:r>
          <a:r>
            <a:rPr lang="en-US" sz="900" b="1">
              <a:latin typeface="Arial cyr" panose="020B0604020202020204" pitchFamily="34" charset="0"/>
              <a:cs typeface="Arial cyr" panose="020B0604020202020204" pitchFamily="34" charset="0"/>
            </a:rPr>
            <a:t> LM-LB</a:t>
          </a:r>
          <a:endParaRPr lang="ru-RU" sz="900" b="1">
            <a:latin typeface="Arial cyr" panose="020B0604020202020204" pitchFamily="34" charset="0"/>
            <a:cs typeface="Arial cyr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1382486</xdr:colOff>
      <xdr:row>53</xdr:row>
      <xdr:rowOff>136354</xdr:rowOff>
    </xdr:from>
    <xdr:to>
      <xdr:col>1</xdr:col>
      <xdr:colOff>2095500</xdr:colOff>
      <xdr:row>55</xdr:row>
      <xdr:rowOff>214753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>
        <a:xfrm>
          <a:off x="1872343" y="17471854"/>
          <a:ext cx="713014" cy="719535"/>
        </a:xfrm>
        <a:prstGeom prst="rect">
          <a:avLst/>
        </a:prstGeom>
      </xdr:spPr>
    </xdr:pic>
    <xdr:clientData/>
  </xdr:twoCellAnchor>
  <xdr:twoCellAnchor>
    <xdr:from>
      <xdr:col>1</xdr:col>
      <xdr:colOff>1404257</xdr:colOff>
      <xdr:row>55</xdr:row>
      <xdr:rowOff>231322</xdr:rowOff>
    </xdr:from>
    <xdr:to>
      <xdr:col>1</xdr:col>
      <xdr:colOff>2017168</xdr:colOff>
      <xdr:row>55</xdr:row>
      <xdr:rowOff>472738</xdr:rowOff>
    </xdr:to>
    <xdr:sp macro="" textlink="">
      <xdr:nvSpPr>
        <xdr:cNvPr id="26" name="TextBox 25"/>
        <xdr:cNvSpPr txBox="1"/>
      </xdr:nvSpPr>
      <xdr:spPr>
        <a:xfrm>
          <a:off x="1894114" y="18219965"/>
          <a:ext cx="612911" cy="2414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900" b="1">
              <a:latin typeface="Arial cyr" panose="020B0604020202020204" pitchFamily="34" charset="0"/>
              <a:cs typeface="Arial cyr" panose="020B0604020202020204" pitchFamily="34" charset="0"/>
            </a:rPr>
            <a:t>SL-U</a:t>
          </a:r>
          <a:endParaRPr lang="ru-RU" sz="900" b="1">
            <a:latin typeface="Arial cyr" panose="020B0604020202020204" pitchFamily="34" charset="0"/>
            <a:cs typeface="Arial cyr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81665</xdr:colOff>
      <xdr:row>4</xdr:row>
      <xdr:rowOff>683558</xdr:rowOff>
    </xdr:from>
    <xdr:to>
      <xdr:col>1</xdr:col>
      <xdr:colOff>2652506</xdr:colOff>
      <xdr:row>6</xdr:row>
      <xdr:rowOff>459442</xdr:rowOff>
    </xdr:to>
    <xdr:pic>
      <xdr:nvPicPr>
        <xdr:cNvPr id="28" name="Рисунок 27"/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275" t="4787" r="12998" b="9574"/>
        <a:stretch/>
      </xdr:blipFill>
      <xdr:spPr>
        <a:xfrm rot="337431">
          <a:off x="81665" y="2498911"/>
          <a:ext cx="2570841" cy="179294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22413</xdr:colOff>
      <xdr:row>4</xdr:row>
      <xdr:rowOff>56028</xdr:rowOff>
    </xdr:from>
    <xdr:to>
      <xdr:col>1</xdr:col>
      <xdr:colOff>1512795</xdr:colOff>
      <xdr:row>4</xdr:row>
      <xdr:rowOff>1005782</xdr:rowOff>
    </xdr:to>
    <xdr:pic>
      <xdr:nvPicPr>
        <xdr:cNvPr id="29" name="Рисунок 28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2661" t="64379" r="39132" b="18202"/>
        <a:stretch/>
      </xdr:blipFill>
      <xdr:spPr>
        <a:xfrm>
          <a:off x="649942" y="1871381"/>
          <a:ext cx="1490382" cy="949754"/>
        </a:xfrm>
        <a:prstGeom prst="rect">
          <a:avLst/>
        </a:prstGeom>
      </xdr:spPr>
    </xdr:pic>
    <xdr:clientData/>
  </xdr:twoCellAnchor>
  <xdr:twoCellAnchor editAs="oneCell">
    <xdr:from>
      <xdr:col>1</xdr:col>
      <xdr:colOff>415180</xdr:colOff>
      <xdr:row>34</xdr:row>
      <xdr:rowOff>216273</xdr:rowOff>
    </xdr:from>
    <xdr:to>
      <xdr:col>1</xdr:col>
      <xdr:colOff>2529730</xdr:colOff>
      <xdr:row>35</xdr:row>
      <xdr:rowOff>1531284</xdr:rowOff>
    </xdr:to>
    <xdr:pic>
      <xdr:nvPicPr>
        <xdr:cNvPr id="30" name="Рисунок 29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561" r="24261"/>
        <a:stretch/>
      </xdr:blipFill>
      <xdr:spPr>
        <a:xfrm>
          <a:off x="415180" y="18179302"/>
          <a:ext cx="2114550" cy="3033433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43</xdr:row>
      <xdr:rowOff>56028</xdr:rowOff>
    </xdr:from>
    <xdr:to>
      <xdr:col>1</xdr:col>
      <xdr:colOff>2524125</xdr:colOff>
      <xdr:row>45</xdr:row>
      <xdr:rowOff>190499</xdr:rowOff>
    </xdr:to>
    <xdr:pic>
      <xdr:nvPicPr>
        <xdr:cNvPr id="31" name="Рисунок 30"/>
        <xdr:cNvPicPr/>
      </xdr:nvPicPr>
      <xdr:blipFill rotWithShape="1">
        <a:blip xmlns:r="http://schemas.openxmlformats.org/officeDocument/2006/relationships" r:embed="rId29" cstate="print"/>
        <a:srcRect l="28701" t="40728" r="25120" b="31581"/>
        <a:stretch/>
      </xdr:blipFill>
      <xdr:spPr bwMode="auto">
        <a:xfrm>
          <a:off x="33617" y="26506953"/>
          <a:ext cx="2490508" cy="5535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I146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Q8" sqref="Q8"/>
    </sheetView>
  </sheetViews>
  <sheetFormatPr defaultColWidth="9.109375" defaultRowHeight="14.4"/>
  <cols>
    <col min="1" max="1" width="0.33203125" style="6" hidden="1" customWidth="1"/>
    <col min="2" max="2" width="41" style="6" customWidth="1"/>
    <col min="3" max="3" width="15" style="52" customWidth="1"/>
    <col min="4" max="4" width="13.6640625" style="7" customWidth="1"/>
    <col min="5" max="5" width="19.88671875" style="53" customWidth="1"/>
    <col min="6" max="6" width="36.109375" style="1" customWidth="1"/>
    <col min="7" max="7" width="13.88671875" style="54" customWidth="1"/>
    <col min="8" max="8" width="0.109375" style="50" customWidth="1"/>
    <col min="9" max="9" width="15.109375" style="54" hidden="1" customWidth="1"/>
    <col min="10" max="10" width="5" style="1" hidden="1" customWidth="1"/>
    <col min="11" max="11" width="8" style="1" hidden="1" customWidth="1"/>
    <col min="12" max="12" width="1.5546875" style="55" hidden="1" customWidth="1"/>
    <col min="13" max="13" width="11.33203125" style="1" hidden="1" customWidth="1"/>
    <col min="14" max="14" width="7" style="1" hidden="1" customWidth="1"/>
    <col min="15" max="32" width="9.109375" style="49"/>
    <col min="33" max="16384" width="9.109375" style="1"/>
  </cols>
  <sheetData>
    <row r="1" spans="1:35" s="2" customFormat="1" ht="57.75" customHeight="1" thickBot="1">
      <c r="A1" s="9"/>
      <c r="B1" s="89"/>
      <c r="C1" s="168" t="s">
        <v>45</v>
      </c>
      <c r="D1" s="168"/>
      <c r="E1" s="168"/>
      <c r="F1" s="168"/>
      <c r="G1" s="168"/>
      <c r="H1" s="10"/>
      <c r="I1" s="10"/>
      <c r="J1" s="10"/>
      <c r="K1" s="99"/>
      <c r="L1" s="11"/>
      <c r="M1" s="12" t="s">
        <v>46</v>
      </c>
      <c r="N1" s="13">
        <v>0.12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5" s="3" customFormat="1" ht="51" customHeight="1">
      <c r="A2" s="93"/>
      <c r="B2" s="169" t="s">
        <v>0</v>
      </c>
      <c r="C2" s="170"/>
      <c r="D2" s="173" t="s">
        <v>1</v>
      </c>
      <c r="E2" s="170"/>
      <c r="F2" s="173" t="s">
        <v>2</v>
      </c>
      <c r="G2" s="174" t="s">
        <v>47</v>
      </c>
      <c r="H2" s="15"/>
      <c r="I2" s="88" t="s">
        <v>48</v>
      </c>
      <c r="J2" s="163" t="s">
        <v>7</v>
      </c>
      <c r="K2" s="164"/>
      <c r="L2" s="15"/>
      <c r="M2" s="166" t="s">
        <v>11</v>
      </c>
      <c r="N2" s="167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5" s="3" customFormat="1" ht="15" customHeight="1">
      <c r="A3" s="93"/>
      <c r="B3" s="171"/>
      <c r="C3" s="172"/>
      <c r="D3" s="172"/>
      <c r="E3" s="172"/>
      <c r="F3" s="172"/>
      <c r="G3" s="175"/>
      <c r="H3" s="17"/>
      <c r="I3" s="61">
        <v>0</v>
      </c>
      <c r="J3" s="62" t="s">
        <v>6</v>
      </c>
      <c r="K3" s="59" t="s">
        <v>14</v>
      </c>
      <c r="L3" s="63"/>
      <c r="M3" s="60" t="s">
        <v>8</v>
      </c>
      <c r="N3" s="59" t="s">
        <v>14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5" s="5" customFormat="1" ht="20.100000000000001" customHeight="1">
      <c r="A4" s="94"/>
      <c r="B4" s="68" t="s">
        <v>49</v>
      </c>
      <c r="C4" s="69"/>
      <c r="D4" s="69"/>
      <c r="E4" s="69"/>
      <c r="F4" s="69"/>
      <c r="G4" s="71"/>
      <c r="H4" s="19"/>
      <c r="I4" s="72"/>
      <c r="J4" s="70"/>
      <c r="K4" s="71"/>
      <c r="L4" s="18"/>
      <c r="M4" s="20"/>
      <c r="N4" s="18"/>
      <c r="O4" s="19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s="3" customFormat="1" ht="80.25" customHeight="1">
      <c r="A5" s="95">
        <v>649000009</v>
      </c>
      <c r="B5" s="65"/>
      <c r="C5" s="73" t="s">
        <v>104</v>
      </c>
      <c r="D5" s="100" t="s">
        <v>105</v>
      </c>
      <c r="E5" s="100" t="s">
        <v>106</v>
      </c>
      <c r="F5" s="4" t="s">
        <v>51</v>
      </c>
      <c r="G5" s="25">
        <v>8076</v>
      </c>
      <c r="H5" s="23"/>
      <c r="I5" s="24" t="e">
        <f>ROUND(#REF!*(1+$I$3),2)</f>
        <v>#REF!</v>
      </c>
      <c r="J5" s="56" t="str">
        <f>IFERROR((I5/G5-1),"-")</f>
        <v>-</v>
      </c>
      <c r="K5" s="26" t="str">
        <f>IFERROR((I5-G5),"-")</f>
        <v>-</v>
      </c>
      <c r="L5" s="27"/>
      <c r="M5" s="28">
        <v>0</v>
      </c>
      <c r="N5" s="29">
        <f>IFERROR(M5*G5,"-")</f>
        <v>0</v>
      </c>
      <c r="O5" s="27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s="3" customFormat="1" ht="71.400000000000006">
      <c r="A6" s="95">
        <v>492701000</v>
      </c>
      <c r="B6" s="65"/>
      <c r="C6" s="73" t="s">
        <v>21</v>
      </c>
      <c r="D6" s="90" t="s">
        <v>50</v>
      </c>
      <c r="E6" s="90" t="s">
        <v>93</v>
      </c>
      <c r="F6" s="4" t="s">
        <v>51</v>
      </c>
      <c r="G6" s="25">
        <v>9800</v>
      </c>
      <c r="H6" s="23"/>
      <c r="I6" s="24" t="e">
        <f>ROUND(#REF!*(1+$I$3),2)</f>
        <v>#REF!</v>
      </c>
      <c r="J6" s="56" t="str">
        <f>IFERROR((I6/G6-1),"-")</f>
        <v>-</v>
      </c>
      <c r="K6" s="26" t="str">
        <f>IFERROR((I6-G6),"-")</f>
        <v>-</v>
      </c>
      <c r="L6" s="27"/>
      <c r="M6" s="28">
        <v>0</v>
      </c>
      <c r="N6" s="29">
        <f>IFERROR(M6*G6,"-")</f>
        <v>0</v>
      </c>
      <c r="O6" s="27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3" customFormat="1" ht="71.400000000000006">
      <c r="A7" s="95">
        <v>492701200</v>
      </c>
      <c r="B7" s="65"/>
      <c r="C7" s="73" t="s">
        <v>22</v>
      </c>
      <c r="D7" s="90" t="s">
        <v>52</v>
      </c>
      <c r="E7" s="90" t="s">
        <v>94</v>
      </c>
      <c r="F7" s="4" t="s">
        <v>51</v>
      </c>
      <c r="G7" s="25">
        <v>10700</v>
      </c>
      <c r="H7" s="23"/>
      <c r="I7" s="24" t="e">
        <f>ROUND(#REF!*(1+$I$3),2)</f>
        <v>#REF!</v>
      </c>
      <c r="J7" s="56" t="str">
        <f t="shared" ref="J7:J9" si="0">IFERROR((I7/G7-1),"-")</f>
        <v>-</v>
      </c>
      <c r="K7" s="26" t="str">
        <f t="shared" ref="K7:K9" si="1">IFERROR((I7-G7),"-")</f>
        <v>-</v>
      </c>
      <c r="L7" s="27"/>
      <c r="M7" s="28">
        <v>0</v>
      </c>
      <c r="N7" s="29">
        <f>IFERROR(M7*G7,"-")</f>
        <v>0</v>
      </c>
      <c r="O7" s="27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s="3" customFormat="1" ht="71.400000000000006">
      <c r="A8" s="95">
        <v>492700900</v>
      </c>
      <c r="B8" s="65"/>
      <c r="C8" s="73" t="s">
        <v>23</v>
      </c>
      <c r="D8" s="90" t="s">
        <v>53</v>
      </c>
      <c r="E8" s="90" t="s">
        <v>95</v>
      </c>
      <c r="F8" s="4" t="s">
        <v>51</v>
      </c>
      <c r="G8" s="25">
        <v>11100</v>
      </c>
      <c r="H8" s="23"/>
      <c r="I8" s="24" t="e">
        <f>ROUND(#REF!*(1+$I$3),2)</f>
        <v>#REF!</v>
      </c>
      <c r="J8" s="56" t="str">
        <f t="shared" si="0"/>
        <v>-</v>
      </c>
      <c r="K8" s="26" t="str">
        <f t="shared" si="1"/>
        <v>-</v>
      </c>
      <c r="L8" s="27"/>
      <c r="M8" s="28">
        <v>0</v>
      </c>
      <c r="N8" s="29">
        <f>IFERROR(M8*G8,"-")</f>
        <v>0</v>
      </c>
      <c r="O8" s="27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s="3" customFormat="1" ht="71.400000000000006">
      <c r="A9" s="95">
        <v>492701100</v>
      </c>
      <c r="B9" s="65"/>
      <c r="C9" s="73" t="s">
        <v>24</v>
      </c>
      <c r="D9" s="90" t="s">
        <v>54</v>
      </c>
      <c r="E9" s="90" t="s">
        <v>96</v>
      </c>
      <c r="F9" s="4" t="s">
        <v>51</v>
      </c>
      <c r="G9" s="25">
        <v>11950</v>
      </c>
      <c r="H9" s="23"/>
      <c r="I9" s="24" t="e">
        <f>ROUND(#REF!*(1+$I$3),2)</f>
        <v>#REF!</v>
      </c>
      <c r="J9" s="56" t="str">
        <f t="shared" si="0"/>
        <v>-</v>
      </c>
      <c r="K9" s="26" t="str">
        <f t="shared" si="1"/>
        <v>-</v>
      </c>
      <c r="L9" s="27"/>
      <c r="M9" s="28">
        <v>0</v>
      </c>
      <c r="N9" s="29">
        <f>IFERROR(M9*G9,"-")</f>
        <v>0</v>
      </c>
      <c r="O9" s="27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s="3" customFormat="1" ht="16.5" customHeight="1">
      <c r="A10" s="95"/>
      <c r="B10" s="68" t="s">
        <v>55</v>
      </c>
      <c r="C10" s="74"/>
      <c r="D10" s="69"/>
      <c r="E10" s="69"/>
      <c r="F10" s="69"/>
      <c r="G10" s="71"/>
      <c r="H10" s="19"/>
      <c r="I10" s="72"/>
      <c r="J10" s="70"/>
      <c r="K10" s="71"/>
      <c r="L10" s="27"/>
      <c r="M10" s="28"/>
      <c r="N10" s="29"/>
      <c r="O10" s="27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s="3" customFormat="1" ht="16.5" customHeight="1">
      <c r="A11" s="95">
        <v>499802900</v>
      </c>
      <c r="B11" s="65"/>
      <c r="C11" s="75" t="s">
        <v>25</v>
      </c>
      <c r="D11" s="165" t="s">
        <v>91</v>
      </c>
      <c r="E11" s="165"/>
      <c r="F11" s="76" t="s">
        <v>57</v>
      </c>
      <c r="G11" s="25">
        <v>2910</v>
      </c>
      <c r="H11" s="23"/>
      <c r="I11" s="24" t="e">
        <f>ROUND(#REF!*(1+$I$3),2)</f>
        <v>#REF!</v>
      </c>
      <c r="J11" s="56" t="str">
        <f>IFERROR((I11/G11-1),"-")</f>
        <v>-</v>
      </c>
      <c r="K11" s="26" t="str">
        <f>IFERROR((I11-G11),"-")</f>
        <v>-</v>
      </c>
      <c r="L11" s="27"/>
      <c r="M11" s="28">
        <v>0</v>
      </c>
      <c r="N11" s="29">
        <f t="shared" ref="N11:N16" si="2">IFERROR(M11*G11,"-")</f>
        <v>0</v>
      </c>
      <c r="O11" s="27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5" s="3" customFormat="1" ht="16.5" customHeight="1">
      <c r="A12" s="95">
        <v>499803000</v>
      </c>
      <c r="B12" s="65"/>
      <c r="C12" s="75" t="s">
        <v>26</v>
      </c>
      <c r="D12" s="165" t="s">
        <v>92</v>
      </c>
      <c r="E12" s="165"/>
      <c r="F12" s="76" t="s">
        <v>57</v>
      </c>
      <c r="G12" s="25">
        <v>3310</v>
      </c>
      <c r="H12" s="23"/>
      <c r="I12" s="24" t="e">
        <f>ROUND(#REF!*(1+$I$3),2)</f>
        <v>#REF!</v>
      </c>
      <c r="J12" s="56" t="str">
        <f t="shared" ref="J12:J14" si="3">IFERROR((I12/G12-1),"-")</f>
        <v>-</v>
      </c>
      <c r="K12" s="26" t="str">
        <f t="shared" ref="K12:K14" si="4">IFERROR((I12-G12),"-")</f>
        <v>-</v>
      </c>
      <c r="L12" s="27"/>
      <c r="M12" s="28">
        <v>0</v>
      </c>
      <c r="N12" s="29">
        <f t="shared" si="2"/>
        <v>0</v>
      </c>
      <c r="O12" s="27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5" s="3" customFormat="1" ht="16.5" customHeight="1">
      <c r="A13" s="95">
        <v>499803100</v>
      </c>
      <c r="B13" s="65"/>
      <c r="C13" s="75" t="s">
        <v>27</v>
      </c>
      <c r="D13" s="165" t="s">
        <v>56</v>
      </c>
      <c r="E13" s="165"/>
      <c r="F13" s="76" t="s">
        <v>57</v>
      </c>
      <c r="G13" s="25">
        <v>4470</v>
      </c>
      <c r="H13" s="23"/>
      <c r="I13" s="24" t="e">
        <f>ROUND(#REF!*(1+$I$3),2)</f>
        <v>#REF!</v>
      </c>
      <c r="J13" s="56" t="str">
        <f t="shared" si="3"/>
        <v>-</v>
      </c>
      <c r="K13" s="26" t="str">
        <f t="shared" si="4"/>
        <v>-</v>
      </c>
      <c r="L13" s="27"/>
      <c r="M13" s="28">
        <v>0</v>
      </c>
      <c r="N13" s="29">
        <f t="shared" si="2"/>
        <v>0</v>
      </c>
      <c r="O13" s="27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s="3" customFormat="1" ht="16.5" customHeight="1">
      <c r="A14" s="95">
        <v>499802800</v>
      </c>
      <c r="B14" s="65"/>
      <c r="C14" s="77" t="s">
        <v>28</v>
      </c>
      <c r="D14" s="165" t="s">
        <v>91</v>
      </c>
      <c r="E14" s="165"/>
      <c r="F14" s="76" t="s">
        <v>58</v>
      </c>
      <c r="G14" s="25">
        <v>3810</v>
      </c>
      <c r="H14" s="23"/>
      <c r="I14" s="24" t="e">
        <f>ROUND(#REF!*(1+$I$3),2)</f>
        <v>#REF!</v>
      </c>
      <c r="J14" s="56" t="str">
        <f t="shared" si="3"/>
        <v>-</v>
      </c>
      <c r="K14" s="26" t="str">
        <f t="shared" si="4"/>
        <v>-</v>
      </c>
      <c r="L14" s="27"/>
      <c r="M14" s="28">
        <v>0</v>
      </c>
      <c r="N14" s="29">
        <f t="shared" si="2"/>
        <v>0</v>
      </c>
      <c r="O14" s="27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s="3" customFormat="1" ht="16.5" customHeight="1">
      <c r="A15" s="95">
        <v>499503700</v>
      </c>
      <c r="B15" s="65"/>
      <c r="C15" s="75" t="s">
        <v>29</v>
      </c>
      <c r="D15" s="165" t="s">
        <v>92</v>
      </c>
      <c r="E15" s="165"/>
      <c r="F15" s="76" t="s">
        <v>58</v>
      </c>
      <c r="G15" s="25">
        <v>4390</v>
      </c>
      <c r="H15" s="23"/>
      <c r="I15" s="24" t="e">
        <f>ROUND(#REF!*(1+$I$3),2)</f>
        <v>#REF!</v>
      </c>
      <c r="J15" s="56" t="str">
        <f>IFERROR((I15/G15-1),"-")</f>
        <v>-</v>
      </c>
      <c r="K15" s="26" t="str">
        <f>IFERROR((I15-G15),"-")</f>
        <v>-</v>
      </c>
      <c r="L15" s="27"/>
      <c r="M15" s="28">
        <v>0</v>
      </c>
      <c r="N15" s="29">
        <f t="shared" si="2"/>
        <v>0</v>
      </c>
      <c r="O15" s="27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s="3" customFormat="1" ht="16.5" customHeight="1">
      <c r="A16" s="95">
        <v>499503800</v>
      </c>
      <c r="B16" s="65"/>
      <c r="C16" s="75" t="s">
        <v>30</v>
      </c>
      <c r="D16" s="165" t="s">
        <v>56</v>
      </c>
      <c r="E16" s="165"/>
      <c r="F16" s="76" t="s">
        <v>58</v>
      </c>
      <c r="G16" s="25">
        <v>5580</v>
      </c>
      <c r="H16" s="23"/>
      <c r="I16" s="24" t="e">
        <f>ROUND(#REF!*(1+$I$3),2)</f>
        <v>#REF!</v>
      </c>
      <c r="J16" s="56" t="str">
        <f t="shared" ref="J16" si="5">IFERROR((I16/G16-1),"-")</f>
        <v>-</v>
      </c>
      <c r="K16" s="26" t="str">
        <f t="shared" ref="K16" si="6">IFERROR((I16-G16),"-")</f>
        <v>-</v>
      </c>
      <c r="L16" s="27"/>
      <c r="M16" s="28">
        <v>0</v>
      </c>
      <c r="N16" s="29">
        <f t="shared" si="2"/>
        <v>0</v>
      </c>
      <c r="O16" s="27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2" s="5" customFormat="1" ht="20.100000000000001" customHeight="1">
      <c r="A17" s="94"/>
      <c r="B17" s="68" t="s">
        <v>102</v>
      </c>
      <c r="C17" s="69"/>
      <c r="D17" s="69"/>
      <c r="E17" s="69"/>
      <c r="F17" s="69"/>
      <c r="G17" s="71"/>
      <c r="H17" s="19"/>
      <c r="I17" s="72"/>
      <c r="J17" s="70"/>
      <c r="K17" s="71"/>
      <c r="L17" s="19"/>
      <c r="M17" s="20"/>
      <c r="N17" s="21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s="3" customFormat="1" ht="68.25" customHeight="1">
      <c r="A18" s="95">
        <v>651000004</v>
      </c>
      <c r="B18" s="133"/>
      <c r="C18" s="8" t="s">
        <v>125</v>
      </c>
      <c r="D18" s="112" t="s">
        <v>59</v>
      </c>
      <c r="E18" s="112" t="s">
        <v>60</v>
      </c>
      <c r="F18" s="4" t="s">
        <v>130</v>
      </c>
      <c r="G18" s="25">
        <v>16870</v>
      </c>
      <c r="H18" s="23"/>
      <c r="I18" s="24" t="e">
        <f>ROUND(#REF!*(1+$I$3),2)</f>
        <v>#REF!</v>
      </c>
      <c r="J18" s="56" t="str">
        <f t="shared" ref="J18:J20" si="7">IFERROR((I18/G18-1),"-")</f>
        <v>-</v>
      </c>
      <c r="K18" s="26" t="str">
        <f t="shared" ref="K18:K20" si="8">IFERROR((I18-G18),"-")</f>
        <v>-</v>
      </c>
      <c r="L18" s="27"/>
      <c r="M18" s="28">
        <v>0</v>
      </c>
      <c r="N18" s="29">
        <f t="shared" ref="N18:N20" si="9">IFERROR(M18*G18,"-")</f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s="3" customFormat="1" ht="68.25" customHeight="1">
      <c r="A19" s="95">
        <v>651000005</v>
      </c>
      <c r="B19" s="134"/>
      <c r="C19" s="8" t="s">
        <v>126</v>
      </c>
      <c r="D19" s="112" t="s">
        <v>62</v>
      </c>
      <c r="E19" s="112" t="s">
        <v>63</v>
      </c>
      <c r="F19" s="4" t="s">
        <v>130</v>
      </c>
      <c r="G19" s="25">
        <v>19400</v>
      </c>
      <c r="H19" s="23"/>
      <c r="I19" s="24" t="e">
        <f>ROUND(#REF!*(1+$I$3),2)</f>
        <v>#REF!</v>
      </c>
      <c r="J19" s="56" t="str">
        <f t="shared" si="7"/>
        <v>-</v>
      </c>
      <c r="K19" s="26" t="str">
        <f t="shared" si="8"/>
        <v>-</v>
      </c>
      <c r="L19" s="27"/>
      <c r="M19" s="28">
        <v>0</v>
      </c>
      <c r="N19" s="29">
        <f t="shared" si="9"/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 s="3" customFormat="1" ht="68.25" customHeight="1">
      <c r="A20" s="95">
        <v>651000006</v>
      </c>
      <c r="B20" s="134"/>
      <c r="C20" s="8" t="s">
        <v>127</v>
      </c>
      <c r="D20" s="112" t="s">
        <v>64</v>
      </c>
      <c r="E20" s="112" t="s">
        <v>65</v>
      </c>
      <c r="F20" s="4" t="s">
        <v>131</v>
      </c>
      <c r="G20" s="25">
        <v>23500</v>
      </c>
      <c r="H20" s="23"/>
      <c r="I20" s="24" t="e">
        <f>ROUND(#REF!*(1+$I$3),2)</f>
        <v>#REF!</v>
      </c>
      <c r="J20" s="56" t="str">
        <f t="shared" si="7"/>
        <v>-</v>
      </c>
      <c r="K20" s="26" t="str">
        <f t="shared" si="8"/>
        <v>-</v>
      </c>
      <c r="L20" s="27"/>
      <c r="M20" s="28">
        <v>0</v>
      </c>
      <c r="N20" s="29">
        <f t="shared" si="9"/>
        <v>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s="3" customFormat="1" ht="51">
      <c r="A21" s="95">
        <v>494801000</v>
      </c>
      <c r="B21" s="134"/>
      <c r="C21" s="8" t="s">
        <v>31</v>
      </c>
      <c r="D21" s="90" t="s">
        <v>59</v>
      </c>
      <c r="E21" s="90" t="s">
        <v>60</v>
      </c>
      <c r="F21" s="4" t="s">
        <v>61</v>
      </c>
      <c r="G21" s="25">
        <v>16000</v>
      </c>
      <c r="H21" s="23"/>
      <c r="I21" s="24" t="e">
        <f>ROUND(#REF!*(1+$I$3),2)</f>
        <v>#REF!</v>
      </c>
      <c r="J21" s="56" t="str">
        <f t="shared" ref="J21" si="10">IFERROR((I21/G21-1),"-")</f>
        <v>-</v>
      </c>
      <c r="K21" s="26" t="str">
        <f t="shared" ref="K21" si="11">IFERROR((I21-G21),"-")</f>
        <v>-</v>
      </c>
      <c r="L21" s="27"/>
      <c r="M21" s="28">
        <v>0</v>
      </c>
      <c r="N21" s="29">
        <f>IFERROR(M21*G21,"-")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 s="3" customFormat="1" ht="51">
      <c r="A22" s="95">
        <v>494801100</v>
      </c>
      <c r="B22" s="134"/>
      <c r="C22" s="8" t="s">
        <v>32</v>
      </c>
      <c r="D22" s="90" t="s">
        <v>62</v>
      </c>
      <c r="E22" s="90" t="s">
        <v>63</v>
      </c>
      <c r="F22" s="4" t="s">
        <v>61</v>
      </c>
      <c r="G22" s="25">
        <v>18500</v>
      </c>
      <c r="H22" s="23"/>
      <c r="I22" s="24" t="e">
        <f>ROUND(#REF!*(1+$I$3),2)</f>
        <v>#REF!</v>
      </c>
      <c r="J22" s="56" t="str">
        <f>IFERROR((I22/G22-1),"-")</f>
        <v>-</v>
      </c>
      <c r="K22" s="26" t="str">
        <f>IFERROR((I22-G22),"-")</f>
        <v>-</v>
      </c>
      <c r="L22" s="27"/>
      <c r="M22" s="28">
        <v>0</v>
      </c>
      <c r="N22" s="29">
        <f>IFERROR(M22*G22,"-")</f>
        <v>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 s="3" customFormat="1" ht="51">
      <c r="A23" s="95">
        <v>494801200</v>
      </c>
      <c r="B23" s="135"/>
      <c r="C23" s="8" t="s">
        <v>33</v>
      </c>
      <c r="D23" s="90" t="s">
        <v>64</v>
      </c>
      <c r="E23" s="90" t="s">
        <v>65</v>
      </c>
      <c r="F23" s="4" t="s">
        <v>61</v>
      </c>
      <c r="G23" s="25">
        <v>22600</v>
      </c>
      <c r="H23" s="23"/>
      <c r="I23" s="24" t="e">
        <f>ROUND(#REF!*(1+$I$3),2)</f>
        <v>#REF!</v>
      </c>
      <c r="J23" s="56" t="str">
        <f t="shared" ref="J23" si="12">IFERROR((I23/G23-1),"-")</f>
        <v>-</v>
      </c>
      <c r="K23" s="26" t="str">
        <f t="shared" ref="K23" si="13">IFERROR((I23-G23),"-")</f>
        <v>-</v>
      </c>
      <c r="L23" s="27"/>
      <c r="M23" s="28">
        <v>0</v>
      </c>
      <c r="N23" s="29">
        <f>IFERROR(M23*G23,"-")</f>
        <v>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s="5" customFormat="1" ht="20.100000000000001" customHeight="1">
      <c r="A24" s="94"/>
      <c r="B24" s="148" t="s">
        <v>103</v>
      </c>
      <c r="C24" s="149"/>
      <c r="D24" s="149"/>
      <c r="E24" s="149"/>
      <c r="F24" s="149"/>
      <c r="G24" s="78"/>
      <c r="H24" s="32"/>
      <c r="I24" s="79"/>
      <c r="J24" s="70"/>
      <c r="K24" s="71"/>
      <c r="M24" s="20"/>
      <c r="N24" s="21"/>
      <c r="O24" s="16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16" customFormat="1" ht="40.799999999999997">
      <c r="A25" s="96">
        <v>652000001</v>
      </c>
      <c r="B25" s="150"/>
      <c r="C25" s="33" t="s">
        <v>34</v>
      </c>
      <c r="D25" s="152" t="s">
        <v>101</v>
      </c>
      <c r="E25" s="152" t="s">
        <v>66</v>
      </c>
      <c r="F25" s="34" t="s">
        <v>67</v>
      </c>
      <c r="G25" s="25">
        <v>30700</v>
      </c>
      <c r="H25" s="23"/>
      <c r="I25" s="30" t="e">
        <f>ROUND(#REF!*(1+$I$3),2)</f>
        <v>#REF!</v>
      </c>
      <c r="J25" s="56" t="str">
        <f>IFERROR((I25/G25-1),"-")</f>
        <v>-</v>
      </c>
      <c r="K25" s="26" t="str">
        <f>IFERROR((I25-G25),"-")</f>
        <v>-</v>
      </c>
      <c r="M25" s="35">
        <v>0</v>
      </c>
      <c r="N25" s="29">
        <f>IFERROR(M25*G25,"-")</f>
        <v>0</v>
      </c>
    </row>
    <row r="26" spans="1:32" s="16" customFormat="1" ht="48" customHeight="1">
      <c r="A26" s="65">
        <v>494301100</v>
      </c>
      <c r="B26" s="151"/>
      <c r="C26" s="33" t="s">
        <v>35</v>
      </c>
      <c r="D26" s="153"/>
      <c r="E26" s="153"/>
      <c r="F26" s="34" t="s">
        <v>68</v>
      </c>
      <c r="G26" s="25">
        <v>12600</v>
      </c>
      <c r="H26" s="23"/>
      <c r="I26" s="30" t="e">
        <f>ROUND(#REF!*(1+$I$3),2)</f>
        <v>#REF!</v>
      </c>
      <c r="J26" s="56" t="str">
        <f t="shared" ref="J26" si="14">IFERROR((I26/G26-1),"-")</f>
        <v>-</v>
      </c>
      <c r="K26" s="26" t="str">
        <f t="shared" ref="K26" si="15">IFERROR((I26-G26),"-")</f>
        <v>-</v>
      </c>
      <c r="M26" s="35">
        <v>0</v>
      </c>
      <c r="N26" s="29">
        <f>IFERROR(M26*G26,"-")</f>
        <v>0</v>
      </c>
    </row>
    <row r="27" spans="1:32" s="5" customFormat="1" ht="20.100000000000001" customHeight="1">
      <c r="A27" s="94"/>
      <c r="B27" s="80" t="s">
        <v>69</v>
      </c>
      <c r="C27" s="69"/>
      <c r="D27" s="69"/>
      <c r="E27" s="69"/>
      <c r="F27" s="69"/>
      <c r="G27" s="71"/>
      <c r="H27" s="19"/>
      <c r="I27" s="72"/>
      <c r="J27" s="70"/>
      <c r="K27" s="71"/>
      <c r="L27" s="19"/>
      <c r="M27" s="20"/>
      <c r="N27" s="29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s="3" customFormat="1" ht="81" customHeight="1">
      <c r="A28" s="96">
        <v>650000001</v>
      </c>
      <c r="B28" s="81"/>
      <c r="C28" s="82" t="s">
        <v>36</v>
      </c>
      <c r="D28" s="92" t="s">
        <v>70</v>
      </c>
      <c r="E28" s="92" t="s">
        <v>71</v>
      </c>
      <c r="F28" s="91" t="s">
        <v>97</v>
      </c>
      <c r="G28" s="25">
        <v>30700</v>
      </c>
      <c r="H28" s="23"/>
      <c r="I28" s="24" t="e">
        <f>ROUND(#REF!*(1+$I$3),2)</f>
        <v>#REF!</v>
      </c>
      <c r="J28" s="56" t="str">
        <f>IFERROR((I28/G28-1),"-")</f>
        <v>-</v>
      </c>
      <c r="K28" s="26" t="str">
        <f>IFERROR((I28-G28),"-")</f>
        <v>-</v>
      </c>
      <c r="L28" s="27"/>
      <c r="M28" s="28">
        <v>0</v>
      </c>
      <c r="N28" s="29">
        <f t="shared" ref="N28:N33" si="16">IFERROR(M28*G28,"-")</f>
        <v>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3" customFormat="1" ht="81" customHeight="1">
      <c r="A29" s="96">
        <v>650000002</v>
      </c>
      <c r="B29" s="83"/>
      <c r="C29" s="82" t="s">
        <v>37</v>
      </c>
      <c r="D29" s="92" t="s">
        <v>72</v>
      </c>
      <c r="E29" s="92" t="s">
        <v>73</v>
      </c>
      <c r="F29" s="91" t="s">
        <v>97</v>
      </c>
      <c r="G29" s="25">
        <v>33700</v>
      </c>
      <c r="H29" s="23"/>
      <c r="I29" s="24" t="e">
        <f>ROUND(#REF!*(1+$I$3),2)</f>
        <v>#REF!</v>
      </c>
      <c r="J29" s="56" t="str">
        <f t="shared" ref="J29:J32" si="17">IFERROR((I29/G29-1),"-")</f>
        <v>-</v>
      </c>
      <c r="K29" s="26" t="str">
        <f t="shared" ref="K29:K32" si="18">IFERROR((I29-G29),"-")</f>
        <v>-</v>
      </c>
      <c r="L29" s="27"/>
      <c r="M29" s="28">
        <v>0</v>
      </c>
      <c r="N29" s="29">
        <f t="shared" si="16"/>
        <v>0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3" customFormat="1" ht="81" customHeight="1">
      <c r="A30" s="96">
        <v>650000003</v>
      </c>
      <c r="B30" s="83"/>
      <c r="C30" s="82" t="s">
        <v>38</v>
      </c>
      <c r="D30" s="92" t="s">
        <v>72</v>
      </c>
      <c r="E30" s="92" t="s">
        <v>74</v>
      </c>
      <c r="F30" s="91" t="s">
        <v>98</v>
      </c>
      <c r="G30" s="25">
        <v>39600</v>
      </c>
      <c r="H30" s="23"/>
      <c r="I30" s="24" t="e">
        <f>ROUND(#REF!*(1+$I$3),2)</f>
        <v>#REF!</v>
      </c>
      <c r="J30" s="56" t="str">
        <f t="shared" si="17"/>
        <v>-</v>
      </c>
      <c r="K30" s="26" t="str">
        <f t="shared" si="18"/>
        <v>-</v>
      </c>
      <c r="L30" s="27"/>
      <c r="M30" s="28">
        <v>0</v>
      </c>
      <c r="N30" s="29">
        <f t="shared" si="16"/>
        <v>0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3" customFormat="1" ht="81" customHeight="1">
      <c r="A31" s="96">
        <v>650000004</v>
      </c>
      <c r="B31" s="83"/>
      <c r="C31" s="82" t="s">
        <v>39</v>
      </c>
      <c r="D31" s="92" t="s">
        <v>75</v>
      </c>
      <c r="E31" s="92" t="s">
        <v>76</v>
      </c>
      <c r="F31" s="91" t="s">
        <v>98</v>
      </c>
      <c r="G31" s="25">
        <v>44000</v>
      </c>
      <c r="H31" s="23"/>
      <c r="I31" s="24" t="e">
        <f>ROUND(#REF!*(1+$I$3),2)</f>
        <v>#REF!</v>
      </c>
      <c r="J31" s="56" t="str">
        <f t="shared" si="17"/>
        <v>-</v>
      </c>
      <c r="K31" s="26" t="str">
        <f t="shared" si="18"/>
        <v>-</v>
      </c>
      <c r="L31" s="27"/>
      <c r="M31" s="28">
        <v>0</v>
      </c>
      <c r="N31" s="29">
        <f t="shared" si="16"/>
        <v>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3" customFormat="1" ht="81" customHeight="1">
      <c r="A32" s="96">
        <v>650000005</v>
      </c>
      <c r="B32" s="83"/>
      <c r="C32" s="82" t="s">
        <v>40</v>
      </c>
      <c r="D32" s="92" t="s">
        <v>77</v>
      </c>
      <c r="E32" s="92" t="s">
        <v>78</v>
      </c>
      <c r="F32" s="91" t="s">
        <v>98</v>
      </c>
      <c r="G32" s="25">
        <v>46100</v>
      </c>
      <c r="H32" s="23"/>
      <c r="I32" s="24" t="e">
        <f>ROUND(#REF!*(1+$I$3),2)</f>
        <v>#REF!</v>
      </c>
      <c r="J32" s="56" t="str">
        <f t="shared" si="17"/>
        <v>-</v>
      </c>
      <c r="K32" s="26" t="str">
        <f t="shared" si="18"/>
        <v>-</v>
      </c>
      <c r="L32" s="27"/>
      <c r="M32" s="28">
        <v>0</v>
      </c>
      <c r="N32" s="29">
        <f t="shared" si="16"/>
        <v>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s="3" customFormat="1" ht="16.5" customHeight="1">
      <c r="A33" s="96">
        <v>656000007</v>
      </c>
      <c r="B33" s="84"/>
      <c r="C33" s="140" t="s">
        <v>99</v>
      </c>
      <c r="D33" s="141"/>
      <c r="E33" s="142" t="s">
        <v>100</v>
      </c>
      <c r="F33" s="143"/>
      <c r="G33" s="25">
        <v>300</v>
      </c>
      <c r="H33" s="23"/>
      <c r="I33" s="24" t="e">
        <f>ROUND(#REF!*(1+$I$3),2)</f>
        <v>#REF!</v>
      </c>
      <c r="J33" s="56" t="str">
        <f t="shared" ref="J33" si="19">IFERROR((I33/G33-1),"-")</f>
        <v>-</v>
      </c>
      <c r="K33" s="26" t="str">
        <f t="shared" ref="K33" si="20">IFERROR((I33-G33),"-")</f>
        <v>-</v>
      </c>
      <c r="L33" s="27"/>
      <c r="M33" s="28">
        <v>0</v>
      </c>
      <c r="N33" s="29">
        <f t="shared" si="16"/>
        <v>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s="5" customFormat="1" ht="20.100000000000001" customHeight="1">
      <c r="A34" s="94"/>
      <c r="B34" s="68" t="s">
        <v>119</v>
      </c>
      <c r="C34" s="69"/>
      <c r="D34" s="69"/>
      <c r="E34" s="69"/>
      <c r="F34" s="69"/>
      <c r="G34" s="71"/>
      <c r="H34" s="19"/>
      <c r="I34" s="72"/>
      <c r="J34" s="70"/>
      <c r="K34" s="71"/>
      <c r="L34" s="19"/>
      <c r="M34" s="20"/>
      <c r="N34" s="29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3" customFormat="1" ht="135" customHeight="1">
      <c r="A35" s="96"/>
      <c r="B35" s="158"/>
      <c r="C35" s="107" t="s">
        <v>107</v>
      </c>
      <c r="D35" s="101" t="s">
        <v>4</v>
      </c>
      <c r="E35" s="159" t="s">
        <v>132</v>
      </c>
      <c r="F35" s="108" t="s">
        <v>108</v>
      </c>
      <c r="G35" s="25">
        <v>54900</v>
      </c>
      <c r="H35" s="23"/>
      <c r="I35" s="24" t="e">
        <f>I38+I41+4*I39++I40</f>
        <v>#REF!</v>
      </c>
      <c r="J35" s="56" t="str">
        <f t="shared" ref="J35:J36" si="21">IFERROR((I35/G35-1),"-")</f>
        <v>-</v>
      </c>
      <c r="K35" s="26" t="str">
        <f t="shared" ref="K35:K36" si="22">IFERROR((I35-G35),"-")</f>
        <v>-</v>
      </c>
      <c r="L35" s="27"/>
      <c r="M35" s="28">
        <v>0</v>
      </c>
      <c r="N35" s="29">
        <f>IFERROR(M35*G35,"-")</f>
        <v>0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s="3" customFormat="1" ht="135" customHeight="1">
      <c r="A36" s="96"/>
      <c r="B36" s="158"/>
      <c r="C36" s="103" t="s">
        <v>109</v>
      </c>
      <c r="D36" s="102" t="s">
        <v>5</v>
      </c>
      <c r="E36" s="160"/>
      <c r="F36" s="4" t="s">
        <v>110</v>
      </c>
      <c r="G36" s="25">
        <v>55800</v>
      </c>
      <c r="H36" s="23"/>
      <c r="I36" s="24" t="e">
        <f>I38+I42+5*I39+I40</f>
        <v>#REF!</v>
      </c>
      <c r="J36" s="56" t="str">
        <f t="shared" si="21"/>
        <v>-</v>
      </c>
      <c r="K36" s="26" t="str">
        <f t="shared" si="22"/>
        <v>-</v>
      </c>
      <c r="L36" s="27"/>
      <c r="M36" s="28">
        <v>0</v>
      </c>
      <c r="N36" s="29">
        <f>IFERROR(M36*G36,"-")</f>
        <v>0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s="5" customFormat="1" ht="20.100000000000001" customHeight="1">
      <c r="A37" s="94"/>
      <c r="B37" s="68" t="s">
        <v>15</v>
      </c>
      <c r="C37" s="69"/>
      <c r="D37" s="69"/>
      <c r="E37" s="69"/>
      <c r="F37" s="69"/>
      <c r="G37" s="71"/>
      <c r="H37" s="19"/>
      <c r="I37" s="72"/>
      <c r="J37" s="70"/>
      <c r="K37" s="71"/>
      <c r="L37" s="19"/>
      <c r="M37" s="20"/>
      <c r="N37" s="29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s="3" customFormat="1" ht="84.75" customHeight="1">
      <c r="A38" s="96">
        <v>653000002</v>
      </c>
      <c r="B38" s="104"/>
      <c r="C38" s="129" t="s">
        <v>111</v>
      </c>
      <c r="D38" s="101" t="s">
        <v>16</v>
      </c>
      <c r="E38" s="109" t="s">
        <v>133</v>
      </c>
      <c r="F38" s="110" t="s">
        <v>112</v>
      </c>
      <c r="G38" s="25">
        <v>50100</v>
      </c>
      <c r="H38" s="23"/>
      <c r="I38" s="24" t="e">
        <f>ROUND(#REF!*(1+$I$3),2)</f>
        <v>#REF!</v>
      </c>
      <c r="J38" s="56" t="str">
        <f t="shared" ref="J38:J42" si="23">IFERROR((I38/G38-1),"-")</f>
        <v>-</v>
      </c>
      <c r="K38" s="26" t="str">
        <f t="shared" ref="K38:K42" si="24">IFERROR((I38-G38),"-")</f>
        <v>-</v>
      </c>
      <c r="L38" s="27"/>
      <c r="M38" s="28">
        <v>0</v>
      </c>
      <c r="N38" s="29">
        <f t="shared" ref="N38:N42" si="25">IFERROR(M38*G38,"-")</f>
        <v>0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s="3" customFormat="1" ht="22.5" customHeight="1">
      <c r="A39" s="96">
        <v>647000036</v>
      </c>
      <c r="B39" s="104"/>
      <c r="C39" s="130" t="s">
        <v>113</v>
      </c>
      <c r="D39" s="102"/>
      <c r="E39" s="103" t="s">
        <v>20</v>
      </c>
      <c r="F39" s="103" t="s">
        <v>114</v>
      </c>
      <c r="G39" s="25">
        <v>120</v>
      </c>
      <c r="H39" s="23"/>
      <c r="I39" s="24" t="e">
        <f>ROUND(#REF!*(1+$I$3),2)</f>
        <v>#REF!</v>
      </c>
      <c r="J39" s="56" t="str">
        <f t="shared" si="23"/>
        <v>-</v>
      </c>
      <c r="K39" s="26" t="str">
        <f t="shared" si="24"/>
        <v>-</v>
      </c>
      <c r="L39" s="27"/>
      <c r="M39" s="28">
        <v>0</v>
      </c>
      <c r="N39" s="29">
        <f t="shared" si="25"/>
        <v>0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s="3" customFormat="1" ht="16.5" customHeight="1">
      <c r="A40" s="96">
        <v>656000010</v>
      </c>
      <c r="B40" s="104"/>
      <c r="C40" s="130" t="s">
        <v>115</v>
      </c>
      <c r="D40" s="102"/>
      <c r="E40" s="142" t="s">
        <v>116</v>
      </c>
      <c r="F40" s="143"/>
      <c r="G40" s="25">
        <v>720</v>
      </c>
      <c r="H40" s="23"/>
      <c r="I40" s="24" t="e">
        <f>ROUND(#REF!*(1+$I$3),2)</f>
        <v>#REF!</v>
      </c>
      <c r="J40" s="56" t="str">
        <f t="shared" si="23"/>
        <v>-</v>
      </c>
      <c r="K40" s="26" t="str">
        <f t="shared" si="24"/>
        <v>-</v>
      </c>
      <c r="L40" s="27"/>
      <c r="M40" s="28">
        <v>0</v>
      </c>
      <c r="N40" s="29">
        <f t="shared" si="25"/>
        <v>0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s="3" customFormat="1" ht="16.5" customHeight="1">
      <c r="A41" s="96">
        <v>496891700</v>
      </c>
      <c r="B41" s="104"/>
      <c r="C41" s="130" t="s">
        <v>117</v>
      </c>
      <c r="D41" s="102" t="s">
        <v>17</v>
      </c>
      <c r="E41" s="142" t="s">
        <v>18</v>
      </c>
      <c r="F41" s="143"/>
      <c r="G41" s="25">
        <v>3530</v>
      </c>
      <c r="H41" s="23"/>
      <c r="I41" s="24" t="e">
        <f>ROUND(#REF!*(1+$I$3),2)</f>
        <v>#REF!</v>
      </c>
      <c r="J41" s="56" t="str">
        <f t="shared" si="23"/>
        <v>-</v>
      </c>
      <c r="K41" s="26" t="str">
        <f t="shared" si="24"/>
        <v>-</v>
      </c>
      <c r="L41" s="27"/>
      <c r="M41" s="28">
        <v>0</v>
      </c>
      <c r="N41" s="29">
        <f t="shared" si="25"/>
        <v>0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s="3" customFormat="1" ht="16.5" customHeight="1">
      <c r="A42" s="96">
        <v>496891600</v>
      </c>
      <c r="B42" s="104"/>
      <c r="C42" s="130" t="s">
        <v>118</v>
      </c>
      <c r="D42" s="102" t="s">
        <v>19</v>
      </c>
      <c r="E42" s="142" t="s">
        <v>18</v>
      </c>
      <c r="F42" s="143"/>
      <c r="G42" s="25">
        <v>4350</v>
      </c>
      <c r="H42" s="23"/>
      <c r="I42" s="24" t="e">
        <f>ROUND(#REF!*(1+$I$3),2)</f>
        <v>#REF!</v>
      </c>
      <c r="J42" s="56" t="str">
        <f t="shared" si="23"/>
        <v>-</v>
      </c>
      <c r="K42" s="26" t="str">
        <f t="shared" si="24"/>
        <v>-</v>
      </c>
      <c r="L42" s="27"/>
      <c r="M42" s="28">
        <v>0</v>
      </c>
      <c r="N42" s="29">
        <f t="shared" si="25"/>
        <v>0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s="3" customFormat="1" ht="16.5" customHeight="1">
      <c r="A43" s="96"/>
      <c r="B43" s="68" t="s">
        <v>9</v>
      </c>
      <c r="C43" s="69"/>
      <c r="D43" s="69"/>
      <c r="E43" s="69"/>
      <c r="F43" s="69"/>
      <c r="G43" s="71"/>
      <c r="H43" s="19"/>
      <c r="I43" s="72"/>
      <c r="J43" s="70"/>
      <c r="K43" s="70"/>
      <c r="L43" s="70"/>
      <c r="M43" s="70"/>
      <c r="N43" s="71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s="3" customFormat="1" ht="16.5" customHeight="1">
      <c r="A44" s="96">
        <v>656000001</v>
      </c>
      <c r="B44" s="104"/>
      <c r="C44" s="115" t="s">
        <v>120</v>
      </c>
      <c r="D44" s="140" t="s">
        <v>121</v>
      </c>
      <c r="E44" s="161"/>
      <c r="F44" s="162" t="s">
        <v>122</v>
      </c>
      <c r="G44" s="25">
        <v>870</v>
      </c>
      <c r="H44" s="23"/>
      <c r="I44" s="24" t="e">
        <f>ROUND(#REF!*(1+$I$3),2)</f>
        <v>#REF!</v>
      </c>
      <c r="J44" s="56" t="str">
        <f t="shared" ref="J44:J45" si="26">IFERROR((I44/G44-1),"-")</f>
        <v>-</v>
      </c>
      <c r="K44" s="116" t="str">
        <f t="shared" ref="K44:K45" si="27">IFERROR((I44-G44),"-")</f>
        <v>-</v>
      </c>
      <c r="L44" s="117"/>
      <c r="M44" s="118">
        <v>0</v>
      </c>
      <c r="N44" s="119">
        <f t="shared" ref="N44:N45" si="28">IFERROR(M44*G44,"-")</f>
        <v>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s="3" customFormat="1" ht="16.5" customHeight="1">
      <c r="A45" s="96">
        <v>656000028</v>
      </c>
      <c r="B45" s="104"/>
      <c r="C45" s="111" t="s">
        <v>123</v>
      </c>
      <c r="D45" s="140" t="s">
        <v>124</v>
      </c>
      <c r="E45" s="161"/>
      <c r="F45" s="159"/>
      <c r="G45" s="25">
        <v>1080</v>
      </c>
      <c r="H45" s="23"/>
      <c r="I45" s="24" t="e">
        <f>ROUND(#REF!*(1+$I$3),2)</f>
        <v>#REF!</v>
      </c>
      <c r="J45" s="56" t="str">
        <f t="shared" si="26"/>
        <v>-</v>
      </c>
      <c r="K45" s="116" t="str">
        <f t="shared" si="27"/>
        <v>-</v>
      </c>
      <c r="L45" s="117"/>
      <c r="M45" s="118">
        <v>0</v>
      </c>
      <c r="N45" s="119">
        <f t="shared" si="28"/>
        <v>0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s="3" customFormat="1" ht="16.5" customHeight="1">
      <c r="A46" s="96"/>
      <c r="B46" s="104"/>
      <c r="C46" s="120" t="s">
        <v>10</v>
      </c>
      <c r="D46" s="121"/>
      <c r="E46" s="122"/>
      <c r="F46" s="123"/>
      <c r="G46" s="124"/>
      <c r="H46" s="23"/>
      <c r="I46" s="113"/>
      <c r="J46" s="114"/>
      <c r="K46" s="125"/>
      <c r="L46" s="126"/>
      <c r="M46" s="127"/>
      <c r="N46" s="128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s="5" customFormat="1" ht="20.100000000000001" customHeight="1">
      <c r="A47" s="94"/>
      <c r="B47" s="68" t="s">
        <v>3</v>
      </c>
      <c r="C47" s="69"/>
      <c r="D47" s="69"/>
      <c r="E47" s="69"/>
      <c r="F47" s="69"/>
      <c r="G47" s="71"/>
      <c r="H47" s="19"/>
      <c r="I47" s="72"/>
      <c r="J47" s="70"/>
      <c r="K47" s="71"/>
      <c r="L47" s="19"/>
      <c r="M47" s="20"/>
      <c r="N47" s="29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s="16" customFormat="1" ht="33.75" customHeight="1">
      <c r="A48" s="65">
        <v>497800900</v>
      </c>
      <c r="B48" s="156"/>
      <c r="C48" s="138" t="s">
        <v>41</v>
      </c>
      <c r="D48" s="139"/>
      <c r="E48" s="105" t="s">
        <v>89</v>
      </c>
      <c r="F48" s="106" t="s">
        <v>90</v>
      </c>
      <c r="G48" s="25">
        <v>950</v>
      </c>
      <c r="H48" s="23"/>
      <c r="I48" s="24" t="e">
        <f>ROUND(#REF!*(1+$I$3),2)</f>
        <v>#REF!</v>
      </c>
      <c r="J48" s="56" t="str">
        <f t="shared" ref="J48:J55" si="29">IFERROR((I48/G48-1),"-")</f>
        <v>-</v>
      </c>
      <c r="K48" s="26" t="str">
        <f t="shared" ref="K48:K55" si="30">IFERROR((I48-G48),"-")</f>
        <v>-</v>
      </c>
      <c r="L48" s="85"/>
      <c r="M48" s="86">
        <v>0</v>
      </c>
      <c r="N48" s="29">
        <f t="shared" ref="N48:N56" si="31">IFERROR(M48*G48,"-")</f>
        <v>0</v>
      </c>
    </row>
    <row r="49" spans="1:32" s="16" customFormat="1" ht="16.5" customHeight="1">
      <c r="A49" s="65">
        <v>656000005</v>
      </c>
      <c r="B49" s="156"/>
      <c r="C49" s="138" t="s">
        <v>84</v>
      </c>
      <c r="D49" s="139"/>
      <c r="E49" s="144" t="s">
        <v>81</v>
      </c>
      <c r="F49" s="145"/>
      <c r="G49" s="25">
        <v>8580</v>
      </c>
      <c r="H49" s="23"/>
      <c r="I49" s="24" t="e">
        <f>I48*10</f>
        <v>#REF!</v>
      </c>
      <c r="J49" s="56" t="str">
        <f t="shared" ref="J49" si="32">IFERROR((I49/G49-1),"-")</f>
        <v>-</v>
      </c>
      <c r="K49" s="26" t="str">
        <f t="shared" ref="K49" si="33">IFERROR((I49-G49),"-")</f>
        <v>-</v>
      </c>
      <c r="L49" s="85"/>
      <c r="M49" s="86">
        <v>0</v>
      </c>
      <c r="N49" s="29">
        <f t="shared" si="31"/>
        <v>0</v>
      </c>
    </row>
    <row r="50" spans="1:32" s="16" customFormat="1" ht="16.5" customHeight="1">
      <c r="A50" s="65">
        <v>656000006</v>
      </c>
      <c r="B50" s="156"/>
      <c r="C50" s="138" t="s">
        <v>85</v>
      </c>
      <c r="D50" s="139"/>
      <c r="E50" s="144" t="s">
        <v>82</v>
      </c>
      <c r="F50" s="145"/>
      <c r="G50" s="25">
        <v>62300</v>
      </c>
      <c r="H50" s="23"/>
      <c r="I50" s="24" t="e">
        <f>I48*100</f>
        <v>#REF!</v>
      </c>
      <c r="J50" s="56" t="str">
        <f t="shared" ref="J50" si="34">IFERROR((I50/G50-1),"-")</f>
        <v>-</v>
      </c>
      <c r="K50" s="26" t="str">
        <f t="shared" ref="K50" si="35">IFERROR((I50-G50),"-")</f>
        <v>-</v>
      </c>
      <c r="L50" s="85"/>
      <c r="M50" s="86">
        <v>0</v>
      </c>
      <c r="N50" s="29">
        <f t="shared" si="31"/>
        <v>0</v>
      </c>
    </row>
    <row r="51" spans="1:32" s="3" customFormat="1" ht="16.5" customHeight="1">
      <c r="A51" s="65">
        <v>497801100</v>
      </c>
      <c r="B51" s="156"/>
      <c r="C51" s="140" t="s">
        <v>42</v>
      </c>
      <c r="D51" s="141"/>
      <c r="E51" s="142" t="s">
        <v>79</v>
      </c>
      <c r="F51" s="143"/>
      <c r="G51" s="25">
        <v>1420</v>
      </c>
      <c r="H51" s="23"/>
      <c r="I51" s="30" t="e">
        <f>ROUND(#REF!*(1+$I$3),2)</f>
        <v>#REF!</v>
      </c>
      <c r="J51" s="56" t="str">
        <f t="shared" si="29"/>
        <v>-</v>
      </c>
      <c r="K51" s="26" t="str">
        <f t="shared" si="30"/>
        <v>-</v>
      </c>
      <c r="L51" s="27"/>
      <c r="M51" s="28">
        <v>0</v>
      </c>
      <c r="N51" s="29">
        <f t="shared" si="31"/>
        <v>0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s="3" customFormat="1" ht="16.5" customHeight="1">
      <c r="A52" s="65">
        <v>499802700</v>
      </c>
      <c r="B52" s="156"/>
      <c r="C52" s="140" t="s">
        <v>128</v>
      </c>
      <c r="D52" s="141"/>
      <c r="E52" s="131" t="s">
        <v>129</v>
      </c>
      <c r="F52" s="132"/>
      <c r="G52" s="25">
        <v>2630</v>
      </c>
      <c r="H52" s="23"/>
      <c r="I52" s="30" t="e">
        <f>ROUND(#REF!*(1+$I$3),2)</f>
        <v>#REF!</v>
      </c>
      <c r="J52" s="56" t="str">
        <f t="shared" ref="J52" si="36">IFERROR((I52/G52-1),"-")</f>
        <v>-</v>
      </c>
      <c r="K52" s="26" t="str">
        <f t="shared" ref="K52" si="37">IFERROR((I52-G52),"-")</f>
        <v>-</v>
      </c>
      <c r="L52" s="27"/>
      <c r="M52" s="28">
        <v>0</v>
      </c>
      <c r="N52" s="29">
        <f t="shared" ref="N52" si="38">IFERROR(M52*G52,"-")</f>
        <v>0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16" customFormat="1" ht="16.5" customHeight="1">
      <c r="A53" s="65">
        <v>499802500</v>
      </c>
      <c r="B53" s="156"/>
      <c r="C53" s="140" t="s">
        <v>43</v>
      </c>
      <c r="D53" s="141"/>
      <c r="E53" s="131" t="s">
        <v>12</v>
      </c>
      <c r="F53" s="132"/>
      <c r="G53" s="25">
        <v>1600</v>
      </c>
      <c r="H53" s="23"/>
      <c r="I53" s="30" t="e">
        <f>ROUND(#REF!*(1+$I$3),2)</f>
        <v>#REF!</v>
      </c>
      <c r="J53" s="56" t="str">
        <f t="shared" si="29"/>
        <v>-</v>
      </c>
      <c r="K53" s="26" t="str">
        <f t="shared" si="30"/>
        <v>-</v>
      </c>
      <c r="M53" s="35">
        <v>0</v>
      </c>
      <c r="N53" s="29">
        <f t="shared" si="31"/>
        <v>0</v>
      </c>
    </row>
    <row r="54" spans="1:32" s="16" customFormat="1" ht="16.5" customHeight="1">
      <c r="A54" s="65">
        <v>656000003</v>
      </c>
      <c r="B54" s="156"/>
      <c r="C54" s="140" t="s">
        <v>86</v>
      </c>
      <c r="D54" s="141"/>
      <c r="E54" s="131" t="s">
        <v>83</v>
      </c>
      <c r="F54" s="132"/>
      <c r="G54" s="25">
        <v>4060</v>
      </c>
      <c r="H54" s="23"/>
      <c r="I54" s="24" t="e">
        <f>I53*3</f>
        <v>#REF!</v>
      </c>
      <c r="J54" s="56" t="str">
        <f t="shared" si="29"/>
        <v>-</v>
      </c>
      <c r="K54" s="26" t="str">
        <f t="shared" si="30"/>
        <v>-</v>
      </c>
      <c r="L54" s="85"/>
      <c r="M54" s="86">
        <v>0</v>
      </c>
      <c r="N54" s="29">
        <f t="shared" si="31"/>
        <v>0</v>
      </c>
    </row>
    <row r="55" spans="1:32" s="16" customFormat="1" ht="33" customHeight="1">
      <c r="A55" s="65">
        <v>499802400</v>
      </c>
      <c r="B55" s="156"/>
      <c r="C55" s="140" t="s">
        <v>44</v>
      </c>
      <c r="D55" s="141"/>
      <c r="E55" s="131" t="s">
        <v>80</v>
      </c>
      <c r="F55" s="132"/>
      <c r="G55" s="31">
        <v>1760</v>
      </c>
      <c r="H55" s="64"/>
      <c r="I55" s="30" t="e">
        <f>ROUND(#REF!*(1+$I$3),2)</f>
        <v>#REF!</v>
      </c>
      <c r="J55" s="56" t="str">
        <f t="shared" si="29"/>
        <v>-</v>
      </c>
      <c r="K55" s="26" t="str">
        <f t="shared" si="30"/>
        <v>-</v>
      </c>
      <c r="M55" s="35">
        <v>0</v>
      </c>
      <c r="N55" s="29">
        <f t="shared" si="31"/>
        <v>0</v>
      </c>
    </row>
    <row r="56" spans="1:32" s="16" customFormat="1" ht="38.25" customHeight="1" thickBot="1">
      <c r="A56" s="97">
        <v>656000004</v>
      </c>
      <c r="B56" s="157"/>
      <c r="C56" s="146" t="s">
        <v>87</v>
      </c>
      <c r="D56" s="147"/>
      <c r="E56" s="154" t="s">
        <v>88</v>
      </c>
      <c r="F56" s="155"/>
      <c r="G56" s="58">
        <v>4500</v>
      </c>
      <c r="H56" s="87"/>
      <c r="I56" s="98" t="e">
        <f>I55*3</f>
        <v>#REF!</v>
      </c>
      <c r="J56" s="57" t="str">
        <f t="shared" ref="J56" si="39">IFERROR((I56/G56-1),"-")</f>
        <v>-</v>
      </c>
      <c r="K56" s="36" t="str">
        <f t="shared" ref="K56" si="40">IFERROR((I56-G56),"-")</f>
        <v>-</v>
      </c>
      <c r="L56" s="85"/>
      <c r="M56" s="86">
        <v>0</v>
      </c>
      <c r="N56" s="29">
        <f t="shared" si="31"/>
        <v>0</v>
      </c>
    </row>
    <row r="57" spans="1:32" s="44" customFormat="1" ht="17.25" customHeight="1" thickBot="1">
      <c r="A57" s="37"/>
      <c r="B57" s="37"/>
      <c r="C57" s="38"/>
      <c r="D57" s="39"/>
      <c r="E57" s="39"/>
      <c r="F57" s="40"/>
      <c r="G57" s="41"/>
      <c r="H57" s="23"/>
      <c r="I57" s="41"/>
      <c r="J57" s="42"/>
      <c r="K57" s="27"/>
      <c r="L57" s="27"/>
      <c r="M57" s="43"/>
      <c r="N57" s="43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:32" s="49" customFormat="1" ht="43.5" customHeight="1" thickBot="1">
      <c r="A58" s="45"/>
      <c r="B58" s="45"/>
      <c r="C58" s="46"/>
      <c r="D58" s="47"/>
      <c r="E58" s="48"/>
      <c r="G58" s="46"/>
      <c r="H58" s="50"/>
      <c r="I58" s="66" t="s">
        <v>13</v>
      </c>
      <c r="J58" s="67"/>
      <c r="K58" s="51"/>
      <c r="L58" s="51"/>
      <c r="M58" s="136">
        <f>SUM(N5:N56)</f>
        <v>0</v>
      </c>
      <c r="N58" s="137"/>
    </row>
    <row r="59" spans="1:32" s="49" customFormat="1">
      <c r="A59" s="45"/>
      <c r="B59" s="45"/>
      <c r="C59" s="46"/>
      <c r="D59" s="47"/>
      <c r="E59" s="48"/>
      <c r="G59" s="46"/>
      <c r="H59" s="50"/>
      <c r="I59" s="46"/>
      <c r="L59" s="50"/>
    </row>
    <row r="60" spans="1:32" s="49" customFormat="1">
      <c r="A60" s="45"/>
      <c r="B60" s="45"/>
      <c r="C60" s="46"/>
      <c r="D60" s="47"/>
      <c r="E60" s="48"/>
      <c r="G60" s="46"/>
      <c r="H60" s="50"/>
      <c r="I60" s="46"/>
      <c r="L60" s="50"/>
    </row>
    <row r="61" spans="1:32" s="49" customFormat="1">
      <c r="A61" s="45"/>
      <c r="B61" s="45"/>
      <c r="C61" s="46"/>
      <c r="D61" s="47"/>
      <c r="E61" s="48"/>
      <c r="G61" s="46"/>
      <c r="H61" s="50"/>
      <c r="I61" s="46"/>
      <c r="L61" s="50"/>
    </row>
    <row r="62" spans="1:32" s="49" customFormat="1">
      <c r="A62" s="45"/>
      <c r="B62" s="45"/>
      <c r="C62" s="46"/>
      <c r="D62" s="47"/>
      <c r="E62" s="48"/>
      <c r="G62" s="46"/>
      <c r="H62" s="50"/>
      <c r="I62" s="46"/>
      <c r="L62" s="50"/>
    </row>
    <row r="63" spans="1:32" s="49" customFormat="1">
      <c r="A63" s="45"/>
      <c r="B63" s="45"/>
      <c r="C63" s="46"/>
      <c r="D63" s="47"/>
      <c r="E63" s="48"/>
      <c r="G63" s="46"/>
      <c r="H63" s="50"/>
      <c r="I63" s="46"/>
      <c r="L63" s="50"/>
    </row>
    <row r="64" spans="1:32" s="49" customFormat="1">
      <c r="A64" s="45"/>
      <c r="B64" s="45"/>
      <c r="C64" s="46"/>
      <c r="D64" s="47"/>
      <c r="E64" s="48"/>
      <c r="G64" s="46"/>
      <c r="H64" s="50"/>
      <c r="I64" s="46"/>
      <c r="L64" s="50"/>
    </row>
    <row r="65" spans="1:12" s="49" customFormat="1">
      <c r="A65" s="45"/>
      <c r="B65" s="45"/>
      <c r="C65" s="46"/>
      <c r="D65" s="47"/>
      <c r="E65" s="48"/>
      <c r="G65" s="46"/>
      <c r="H65" s="50"/>
      <c r="I65" s="46"/>
      <c r="L65" s="50"/>
    </row>
    <row r="66" spans="1:12" s="49" customFormat="1">
      <c r="A66" s="45"/>
      <c r="B66" s="45"/>
      <c r="C66" s="46"/>
      <c r="D66" s="47"/>
      <c r="E66" s="48"/>
      <c r="G66" s="46"/>
      <c r="H66" s="50"/>
      <c r="I66" s="46"/>
      <c r="L66" s="50"/>
    </row>
    <row r="67" spans="1:12" s="49" customFormat="1">
      <c r="A67" s="45"/>
      <c r="B67" s="45"/>
      <c r="C67" s="46"/>
      <c r="D67" s="47"/>
      <c r="E67" s="48"/>
      <c r="G67" s="46"/>
      <c r="H67" s="50"/>
      <c r="I67" s="46"/>
      <c r="L67" s="50"/>
    </row>
    <row r="68" spans="1:12" s="49" customFormat="1">
      <c r="A68" s="45"/>
      <c r="B68" s="45"/>
      <c r="C68" s="46"/>
      <c r="D68" s="47"/>
      <c r="E68" s="48"/>
      <c r="G68" s="46"/>
      <c r="H68" s="50"/>
      <c r="I68" s="46"/>
      <c r="L68" s="50"/>
    </row>
    <row r="69" spans="1:12" s="49" customFormat="1">
      <c r="A69" s="45"/>
      <c r="B69" s="45"/>
      <c r="C69" s="46"/>
      <c r="D69" s="47"/>
      <c r="E69" s="48"/>
      <c r="G69" s="46"/>
      <c r="H69" s="50"/>
      <c r="I69" s="46"/>
      <c r="L69" s="50"/>
    </row>
    <row r="70" spans="1:12" s="49" customFormat="1">
      <c r="A70" s="45"/>
      <c r="B70" s="45"/>
      <c r="C70" s="46"/>
      <c r="D70" s="47"/>
      <c r="E70" s="48"/>
      <c r="G70" s="46"/>
      <c r="H70" s="50"/>
      <c r="I70" s="46"/>
      <c r="L70" s="50"/>
    </row>
    <row r="71" spans="1:12" s="49" customFormat="1">
      <c r="A71" s="45"/>
      <c r="B71" s="45"/>
      <c r="C71" s="46"/>
      <c r="D71" s="47"/>
      <c r="E71" s="48"/>
      <c r="G71" s="46"/>
      <c r="H71" s="50"/>
      <c r="I71" s="46"/>
      <c r="L71" s="50"/>
    </row>
    <row r="72" spans="1:12" s="49" customFormat="1">
      <c r="A72" s="45"/>
      <c r="B72" s="45"/>
      <c r="C72" s="46"/>
      <c r="D72" s="47"/>
      <c r="E72" s="48"/>
      <c r="G72" s="46"/>
      <c r="H72" s="50"/>
      <c r="I72" s="46"/>
      <c r="L72" s="50"/>
    </row>
    <row r="73" spans="1:12" s="49" customFormat="1">
      <c r="A73" s="45"/>
      <c r="B73" s="45"/>
      <c r="C73" s="46"/>
      <c r="D73" s="47"/>
      <c r="E73" s="48"/>
      <c r="G73" s="46"/>
      <c r="H73" s="50"/>
      <c r="I73" s="46"/>
      <c r="L73" s="50"/>
    </row>
    <row r="74" spans="1:12" s="49" customFormat="1">
      <c r="A74" s="45"/>
      <c r="B74" s="45"/>
      <c r="C74" s="46"/>
      <c r="D74" s="47"/>
      <c r="E74" s="48"/>
      <c r="G74" s="46"/>
      <c r="H74" s="50"/>
      <c r="I74" s="46"/>
      <c r="L74" s="50"/>
    </row>
    <row r="75" spans="1:12" s="49" customFormat="1">
      <c r="A75" s="45"/>
      <c r="B75" s="45"/>
      <c r="C75" s="46"/>
      <c r="D75" s="47"/>
      <c r="E75" s="48"/>
      <c r="G75" s="46"/>
      <c r="H75" s="50"/>
      <c r="I75" s="46"/>
      <c r="L75" s="50"/>
    </row>
    <row r="76" spans="1:12" s="49" customFormat="1">
      <c r="A76" s="45"/>
      <c r="B76" s="45"/>
      <c r="C76" s="46"/>
      <c r="D76" s="47"/>
      <c r="E76" s="48"/>
      <c r="G76" s="46"/>
      <c r="H76" s="50"/>
      <c r="I76" s="46"/>
      <c r="L76" s="50"/>
    </row>
    <row r="77" spans="1:12" s="49" customFormat="1">
      <c r="A77" s="45"/>
      <c r="B77" s="45"/>
      <c r="C77" s="46"/>
      <c r="D77" s="47"/>
      <c r="E77" s="48"/>
      <c r="G77" s="46"/>
      <c r="H77" s="50"/>
      <c r="I77" s="46"/>
      <c r="L77" s="50"/>
    </row>
    <row r="78" spans="1:12" s="49" customFormat="1">
      <c r="A78" s="45"/>
      <c r="B78" s="45"/>
      <c r="C78" s="46"/>
      <c r="D78" s="47"/>
      <c r="E78" s="48"/>
      <c r="G78" s="46"/>
      <c r="H78" s="50"/>
      <c r="I78" s="46"/>
      <c r="L78" s="50"/>
    </row>
    <row r="79" spans="1:12" s="49" customFormat="1">
      <c r="A79" s="45"/>
      <c r="B79" s="45"/>
      <c r="C79" s="46"/>
      <c r="D79" s="47"/>
      <c r="E79" s="48"/>
      <c r="G79" s="46"/>
      <c r="H79" s="50"/>
      <c r="I79" s="46"/>
      <c r="L79" s="50"/>
    </row>
    <row r="80" spans="1:12" s="49" customFormat="1">
      <c r="A80" s="45"/>
      <c r="B80" s="45"/>
      <c r="C80" s="46"/>
      <c r="D80" s="47"/>
      <c r="E80" s="48"/>
      <c r="G80" s="46"/>
      <c r="H80" s="50"/>
      <c r="I80" s="46"/>
      <c r="L80" s="50"/>
    </row>
    <row r="81" spans="1:12" s="49" customFormat="1">
      <c r="A81" s="45"/>
      <c r="B81" s="45"/>
      <c r="C81" s="46"/>
      <c r="D81" s="47"/>
      <c r="E81" s="48"/>
      <c r="G81" s="46"/>
      <c r="H81" s="50"/>
      <c r="I81" s="46"/>
      <c r="L81" s="50"/>
    </row>
    <row r="82" spans="1:12" s="49" customFormat="1">
      <c r="A82" s="45"/>
      <c r="B82" s="45"/>
      <c r="C82" s="46"/>
      <c r="D82" s="47"/>
      <c r="E82" s="48"/>
      <c r="G82" s="46"/>
      <c r="H82" s="50"/>
      <c r="I82" s="46"/>
      <c r="L82" s="50"/>
    </row>
    <row r="83" spans="1:12" s="49" customFormat="1">
      <c r="A83" s="45"/>
      <c r="B83" s="45"/>
      <c r="C83" s="46"/>
      <c r="D83" s="47"/>
      <c r="E83" s="48"/>
      <c r="G83" s="46"/>
      <c r="H83" s="50"/>
      <c r="I83" s="46"/>
      <c r="L83" s="50"/>
    </row>
    <row r="84" spans="1:12" s="49" customFormat="1">
      <c r="A84" s="45"/>
      <c r="B84" s="45"/>
      <c r="C84" s="46"/>
      <c r="D84" s="47"/>
      <c r="E84" s="48"/>
      <c r="G84" s="46"/>
      <c r="H84" s="50"/>
      <c r="I84" s="46"/>
      <c r="L84" s="50"/>
    </row>
    <row r="85" spans="1:12" s="49" customFormat="1">
      <c r="A85" s="45"/>
      <c r="B85" s="45"/>
      <c r="C85" s="46"/>
      <c r="D85" s="47"/>
      <c r="E85" s="48"/>
      <c r="G85" s="46"/>
      <c r="H85" s="50"/>
      <c r="I85" s="46"/>
      <c r="L85" s="50"/>
    </row>
    <row r="86" spans="1:12" s="49" customFormat="1">
      <c r="A86" s="45"/>
      <c r="B86" s="45"/>
      <c r="C86" s="46"/>
      <c r="D86" s="47"/>
      <c r="E86" s="48"/>
      <c r="G86" s="46"/>
      <c r="H86" s="50"/>
      <c r="I86" s="46"/>
      <c r="L86" s="50"/>
    </row>
    <row r="87" spans="1:12" s="49" customFormat="1">
      <c r="A87" s="45"/>
      <c r="B87" s="45"/>
      <c r="C87" s="46"/>
      <c r="D87" s="47"/>
      <c r="E87" s="48"/>
      <c r="G87" s="46"/>
      <c r="H87" s="50"/>
      <c r="I87" s="46"/>
      <c r="L87" s="50"/>
    </row>
    <row r="88" spans="1:12" s="49" customFormat="1">
      <c r="A88" s="45"/>
      <c r="B88" s="45"/>
      <c r="C88" s="46"/>
      <c r="D88" s="47"/>
      <c r="E88" s="48"/>
      <c r="G88" s="46"/>
      <c r="H88" s="50"/>
      <c r="I88" s="46"/>
      <c r="L88" s="50"/>
    </row>
    <row r="89" spans="1:12" s="49" customFormat="1">
      <c r="A89" s="45"/>
      <c r="B89" s="45"/>
      <c r="C89" s="46"/>
      <c r="D89" s="47"/>
      <c r="E89" s="48"/>
      <c r="G89" s="46"/>
      <c r="H89" s="50"/>
      <c r="I89" s="46"/>
      <c r="L89" s="50"/>
    </row>
    <row r="90" spans="1:12" s="49" customFormat="1">
      <c r="A90" s="45"/>
      <c r="B90" s="45"/>
      <c r="C90" s="46"/>
      <c r="D90" s="47"/>
      <c r="E90" s="48"/>
      <c r="G90" s="46"/>
      <c r="H90" s="50"/>
      <c r="I90" s="46"/>
      <c r="L90" s="50"/>
    </row>
    <row r="91" spans="1:12" s="49" customFormat="1">
      <c r="A91" s="45"/>
      <c r="B91" s="45"/>
      <c r="C91" s="46"/>
      <c r="D91" s="47"/>
      <c r="E91" s="48"/>
      <c r="G91" s="46"/>
      <c r="H91" s="50"/>
      <c r="I91" s="46"/>
      <c r="L91" s="50"/>
    </row>
    <row r="92" spans="1:12" s="49" customFormat="1">
      <c r="A92" s="45"/>
      <c r="B92" s="45"/>
      <c r="C92" s="46"/>
      <c r="D92" s="47"/>
      <c r="E92" s="48"/>
      <c r="G92" s="46"/>
      <c r="H92" s="50"/>
      <c r="I92" s="46"/>
      <c r="L92" s="50"/>
    </row>
    <row r="93" spans="1:12" s="49" customFormat="1">
      <c r="A93" s="45"/>
      <c r="B93" s="45"/>
      <c r="C93" s="46"/>
      <c r="D93" s="47"/>
      <c r="E93" s="48"/>
      <c r="G93" s="46"/>
      <c r="H93" s="50"/>
      <c r="I93" s="46"/>
      <c r="L93" s="50"/>
    </row>
    <row r="94" spans="1:12" s="49" customFormat="1">
      <c r="A94" s="45"/>
      <c r="B94" s="45"/>
      <c r="C94" s="46"/>
      <c r="D94" s="47"/>
      <c r="E94" s="48"/>
      <c r="G94" s="46"/>
      <c r="H94" s="50"/>
      <c r="I94" s="46"/>
      <c r="L94" s="50"/>
    </row>
    <row r="95" spans="1:12" s="49" customFormat="1">
      <c r="A95" s="45"/>
      <c r="B95" s="45"/>
      <c r="C95" s="46"/>
      <c r="D95" s="47"/>
      <c r="E95" s="48"/>
      <c r="G95" s="46"/>
      <c r="H95" s="50"/>
      <c r="I95" s="46"/>
      <c r="L95" s="50"/>
    </row>
    <row r="96" spans="1:12" s="49" customFormat="1">
      <c r="A96" s="45"/>
      <c r="B96" s="45"/>
      <c r="C96" s="46"/>
      <c r="D96" s="47"/>
      <c r="E96" s="48"/>
      <c r="G96" s="46"/>
      <c r="H96" s="50"/>
      <c r="I96" s="46"/>
      <c r="L96" s="50"/>
    </row>
    <row r="97" spans="1:12" s="49" customFormat="1">
      <c r="A97" s="45"/>
      <c r="B97" s="45"/>
      <c r="C97" s="46"/>
      <c r="D97" s="47"/>
      <c r="E97" s="48"/>
      <c r="G97" s="46"/>
      <c r="H97" s="50"/>
      <c r="I97" s="46"/>
      <c r="L97" s="50"/>
    </row>
    <row r="98" spans="1:12" s="49" customFormat="1">
      <c r="A98" s="45"/>
      <c r="B98" s="45"/>
      <c r="C98" s="46"/>
      <c r="D98" s="47"/>
      <c r="E98" s="48"/>
      <c r="G98" s="46"/>
      <c r="H98" s="50"/>
      <c r="I98" s="46"/>
      <c r="L98" s="50"/>
    </row>
    <row r="99" spans="1:12" s="49" customFormat="1">
      <c r="A99" s="45"/>
      <c r="B99" s="45"/>
      <c r="C99" s="46"/>
      <c r="D99" s="47"/>
      <c r="E99" s="48"/>
      <c r="G99" s="46"/>
      <c r="H99" s="50"/>
      <c r="I99" s="46"/>
      <c r="L99" s="50"/>
    </row>
    <row r="100" spans="1:12" s="49" customFormat="1">
      <c r="A100" s="45"/>
      <c r="B100" s="45"/>
      <c r="C100" s="46"/>
      <c r="D100" s="47"/>
      <c r="E100" s="48"/>
      <c r="G100" s="46"/>
      <c r="H100" s="50"/>
      <c r="I100" s="46"/>
      <c r="L100" s="50"/>
    </row>
    <row r="101" spans="1:12" s="49" customFormat="1">
      <c r="A101" s="45"/>
      <c r="B101" s="45"/>
      <c r="C101" s="46"/>
      <c r="D101" s="47"/>
      <c r="E101" s="48"/>
      <c r="G101" s="46"/>
      <c r="H101" s="50"/>
      <c r="I101" s="46"/>
      <c r="L101" s="50"/>
    </row>
    <row r="102" spans="1:12" s="49" customFormat="1">
      <c r="A102" s="45"/>
      <c r="B102" s="45"/>
      <c r="C102" s="46"/>
      <c r="D102" s="47"/>
      <c r="E102" s="48"/>
      <c r="G102" s="46"/>
      <c r="H102" s="50"/>
      <c r="I102" s="46"/>
      <c r="L102" s="50"/>
    </row>
    <row r="103" spans="1:12" s="49" customFormat="1">
      <c r="A103" s="45"/>
      <c r="B103" s="45"/>
      <c r="C103" s="46"/>
      <c r="D103" s="47"/>
      <c r="E103" s="48"/>
      <c r="G103" s="46"/>
      <c r="H103" s="50"/>
      <c r="I103" s="46"/>
      <c r="L103" s="50"/>
    </row>
    <row r="104" spans="1:12" s="49" customFormat="1">
      <c r="A104" s="45"/>
      <c r="B104" s="45"/>
      <c r="C104" s="46"/>
      <c r="D104" s="47"/>
      <c r="E104" s="48"/>
      <c r="G104" s="46"/>
      <c r="H104" s="50"/>
      <c r="I104" s="46"/>
      <c r="L104" s="50"/>
    </row>
    <row r="105" spans="1:12" s="49" customFormat="1">
      <c r="A105" s="45"/>
      <c r="B105" s="45"/>
      <c r="C105" s="46"/>
      <c r="D105" s="47"/>
      <c r="E105" s="48"/>
      <c r="G105" s="46"/>
      <c r="H105" s="50"/>
      <c r="I105" s="46"/>
      <c r="L105" s="50"/>
    </row>
    <row r="106" spans="1:12" s="49" customFormat="1">
      <c r="A106" s="45"/>
      <c r="B106" s="45"/>
      <c r="C106" s="46"/>
      <c r="D106" s="47"/>
      <c r="E106" s="48"/>
      <c r="G106" s="46"/>
      <c r="H106" s="50"/>
      <c r="I106" s="46"/>
      <c r="L106" s="50"/>
    </row>
    <row r="107" spans="1:12" s="49" customFormat="1">
      <c r="A107" s="45"/>
      <c r="B107" s="45"/>
      <c r="C107" s="46"/>
      <c r="D107" s="47"/>
      <c r="E107" s="48"/>
      <c r="G107" s="46"/>
      <c r="H107" s="50"/>
      <c r="I107" s="46"/>
      <c r="L107" s="50"/>
    </row>
    <row r="108" spans="1:12" s="49" customFormat="1">
      <c r="A108" s="45"/>
      <c r="B108" s="45"/>
      <c r="C108" s="46"/>
      <c r="D108" s="47"/>
      <c r="E108" s="48"/>
      <c r="G108" s="46"/>
      <c r="H108" s="50"/>
      <c r="I108" s="46"/>
      <c r="L108" s="50"/>
    </row>
    <row r="109" spans="1:12" s="49" customFormat="1">
      <c r="A109" s="45"/>
      <c r="B109" s="45"/>
      <c r="C109" s="46"/>
      <c r="D109" s="47"/>
      <c r="E109" s="48"/>
      <c r="G109" s="46"/>
      <c r="H109" s="50"/>
      <c r="I109" s="46"/>
      <c r="L109" s="50"/>
    </row>
    <row r="110" spans="1:12" s="49" customFormat="1">
      <c r="A110" s="45"/>
      <c r="B110" s="45"/>
      <c r="C110" s="46"/>
      <c r="D110" s="47"/>
      <c r="E110" s="48"/>
      <c r="G110" s="46"/>
      <c r="H110" s="50"/>
      <c r="I110" s="46"/>
      <c r="L110" s="50"/>
    </row>
    <row r="111" spans="1:12" s="49" customFormat="1">
      <c r="A111" s="45"/>
      <c r="B111" s="45"/>
      <c r="C111" s="46"/>
      <c r="D111" s="47"/>
      <c r="E111" s="48"/>
      <c r="G111" s="46"/>
      <c r="H111" s="50"/>
      <c r="I111" s="46"/>
      <c r="L111" s="50"/>
    </row>
    <row r="112" spans="1:12" s="49" customFormat="1">
      <c r="A112" s="45"/>
      <c r="B112" s="45"/>
      <c r="C112" s="46"/>
      <c r="D112" s="47"/>
      <c r="E112" s="48"/>
      <c r="G112" s="46"/>
      <c r="H112" s="50"/>
      <c r="I112" s="46"/>
      <c r="L112" s="50"/>
    </row>
    <row r="113" spans="1:12" s="49" customFormat="1">
      <c r="A113" s="45"/>
      <c r="B113" s="45"/>
      <c r="C113" s="46"/>
      <c r="D113" s="47"/>
      <c r="E113" s="48"/>
      <c r="G113" s="46"/>
      <c r="H113" s="50"/>
      <c r="I113" s="46"/>
      <c r="L113" s="50"/>
    </row>
    <row r="114" spans="1:12" s="49" customFormat="1">
      <c r="A114" s="45"/>
      <c r="B114" s="45"/>
      <c r="C114" s="46"/>
      <c r="D114" s="47"/>
      <c r="E114" s="48"/>
      <c r="G114" s="46"/>
      <c r="H114" s="50"/>
      <c r="I114" s="46"/>
      <c r="L114" s="50"/>
    </row>
    <row r="115" spans="1:12" s="49" customFormat="1">
      <c r="A115" s="45"/>
      <c r="B115" s="45"/>
      <c r="C115" s="46"/>
      <c r="D115" s="47"/>
      <c r="E115" s="48"/>
      <c r="G115" s="46"/>
      <c r="H115" s="50"/>
      <c r="I115" s="46"/>
      <c r="L115" s="50"/>
    </row>
    <row r="116" spans="1:12" s="49" customFormat="1">
      <c r="A116" s="45"/>
      <c r="B116" s="45"/>
      <c r="C116" s="46"/>
      <c r="D116" s="47"/>
      <c r="E116" s="48"/>
      <c r="G116" s="46"/>
      <c r="H116" s="50"/>
      <c r="I116" s="46"/>
      <c r="L116" s="50"/>
    </row>
    <row r="117" spans="1:12" s="49" customFormat="1">
      <c r="A117" s="45"/>
      <c r="B117" s="45"/>
      <c r="C117" s="46"/>
      <c r="D117" s="47"/>
      <c r="E117" s="48"/>
      <c r="G117" s="46"/>
      <c r="H117" s="50"/>
      <c r="I117" s="46"/>
      <c r="L117" s="50"/>
    </row>
    <row r="118" spans="1:12" s="49" customFormat="1">
      <c r="A118" s="45"/>
      <c r="B118" s="45"/>
      <c r="C118" s="46"/>
      <c r="D118" s="47"/>
      <c r="E118" s="48"/>
      <c r="G118" s="46"/>
      <c r="H118" s="50"/>
      <c r="I118" s="46"/>
      <c r="L118" s="50"/>
    </row>
    <row r="119" spans="1:12" s="49" customFormat="1">
      <c r="A119" s="45"/>
      <c r="B119" s="45"/>
      <c r="C119" s="46"/>
      <c r="D119" s="47"/>
      <c r="E119" s="48"/>
      <c r="G119" s="46"/>
      <c r="H119" s="50"/>
      <c r="I119" s="46"/>
      <c r="L119" s="50"/>
    </row>
    <row r="120" spans="1:12" s="49" customFormat="1">
      <c r="A120" s="45"/>
      <c r="B120" s="45"/>
      <c r="C120" s="46"/>
      <c r="D120" s="47"/>
      <c r="E120" s="48"/>
      <c r="G120" s="46"/>
      <c r="H120" s="50"/>
      <c r="I120" s="46"/>
      <c r="L120" s="50"/>
    </row>
    <row r="121" spans="1:12" s="49" customFormat="1">
      <c r="A121" s="45"/>
      <c r="B121" s="45"/>
      <c r="C121" s="46"/>
      <c r="D121" s="47"/>
      <c r="E121" s="48"/>
      <c r="G121" s="46"/>
      <c r="H121" s="50"/>
      <c r="I121" s="46"/>
      <c r="L121" s="50"/>
    </row>
    <row r="122" spans="1:12" s="49" customFormat="1">
      <c r="A122" s="45"/>
      <c r="B122" s="45"/>
      <c r="C122" s="46"/>
      <c r="D122" s="47"/>
      <c r="E122" s="48"/>
      <c r="G122" s="46"/>
      <c r="H122" s="50"/>
      <c r="I122" s="46"/>
      <c r="L122" s="50"/>
    </row>
    <row r="123" spans="1:12" s="49" customFormat="1">
      <c r="A123" s="45"/>
      <c r="B123" s="45"/>
      <c r="C123" s="46"/>
      <c r="D123" s="47"/>
      <c r="E123" s="48"/>
      <c r="G123" s="46"/>
      <c r="H123" s="50"/>
      <c r="I123" s="46"/>
      <c r="L123" s="50"/>
    </row>
    <row r="124" spans="1:12" s="49" customFormat="1">
      <c r="A124" s="45"/>
      <c r="B124" s="45"/>
      <c r="C124" s="46"/>
      <c r="D124" s="47"/>
      <c r="E124" s="48"/>
      <c r="G124" s="46"/>
      <c r="H124" s="50"/>
      <c r="I124" s="46"/>
      <c r="L124" s="50"/>
    </row>
    <row r="125" spans="1:12" s="49" customFormat="1">
      <c r="A125" s="45"/>
      <c r="B125" s="45"/>
      <c r="C125" s="46"/>
      <c r="D125" s="47"/>
      <c r="E125" s="48"/>
      <c r="G125" s="46"/>
      <c r="H125" s="50"/>
      <c r="I125" s="46"/>
      <c r="L125" s="50"/>
    </row>
    <row r="126" spans="1:12" s="49" customFormat="1">
      <c r="A126" s="45"/>
      <c r="B126" s="45"/>
      <c r="C126" s="46"/>
      <c r="D126" s="47"/>
      <c r="E126" s="48"/>
      <c r="G126" s="46"/>
      <c r="H126" s="50"/>
      <c r="I126" s="46"/>
      <c r="L126" s="50"/>
    </row>
    <row r="127" spans="1:12" s="49" customFormat="1">
      <c r="A127" s="45"/>
      <c r="B127" s="45"/>
      <c r="C127" s="46"/>
      <c r="D127" s="47"/>
      <c r="E127" s="48"/>
      <c r="G127" s="46"/>
      <c r="H127" s="50"/>
      <c r="I127" s="46"/>
      <c r="L127" s="50"/>
    </row>
    <row r="128" spans="1:12" s="49" customFormat="1">
      <c r="A128" s="45"/>
      <c r="B128" s="45"/>
      <c r="C128" s="46"/>
      <c r="D128" s="47"/>
      <c r="E128" s="48"/>
      <c r="G128" s="46"/>
      <c r="H128" s="50"/>
      <c r="I128" s="46"/>
      <c r="L128" s="50"/>
    </row>
    <row r="129" spans="1:12" s="49" customFormat="1">
      <c r="A129" s="45"/>
      <c r="B129" s="45"/>
      <c r="C129" s="46"/>
      <c r="D129" s="47"/>
      <c r="E129" s="48"/>
      <c r="G129" s="46"/>
      <c r="H129" s="50"/>
      <c r="I129" s="46"/>
      <c r="L129" s="50"/>
    </row>
    <row r="130" spans="1:12" s="49" customFormat="1">
      <c r="A130" s="45"/>
      <c r="B130" s="45"/>
      <c r="C130" s="46"/>
      <c r="D130" s="47"/>
      <c r="E130" s="48"/>
      <c r="G130" s="46"/>
      <c r="H130" s="50"/>
      <c r="I130" s="46"/>
      <c r="L130" s="50"/>
    </row>
    <row r="131" spans="1:12" s="49" customFormat="1">
      <c r="A131" s="45"/>
      <c r="B131" s="45"/>
      <c r="C131" s="46"/>
      <c r="D131" s="47"/>
      <c r="E131" s="48"/>
      <c r="G131" s="46"/>
      <c r="H131" s="50"/>
      <c r="I131" s="46"/>
      <c r="L131" s="50"/>
    </row>
    <row r="132" spans="1:12" s="49" customFormat="1">
      <c r="A132" s="45"/>
      <c r="B132" s="45"/>
      <c r="C132" s="46"/>
      <c r="D132" s="47"/>
      <c r="E132" s="48"/>
      <c r="G132" s="46"/>
      <c r="H132" s="50"/>
      <c r="I132" s="46"/>
      <c r="L132" s="50"/>
    </row>
    <row r="133" spans="1:12" s="49" customFormat="1">
      <c r="A133" s="45"/>
      <c r="B133" s="45"/>
      <c r="C133" s="46"/>
      <c r="D133" s="47"/>
      <c r="E133" s="48"/>
      <c r="G133" s="46"/>
      <c r="H133" s="50"/>
      <c r="I133" s="46"/>
      <c r="L133" s="50"/>
    </row>
    <row r="134" spans="1:12" s="49" customFormat="1">
      <c r="A134" s="45"/>
      <c r="B134" s="45"/>
      <c r="C134" s="46"/>
      <c r="D134" s="47"/>
      <c r="E134" s="48"/>
      <c r="G134" s="46"/>
      <c r="H134" s="50"/>
      <c r="I134" s="46"/>
      <c r="L134" s="50"/>
    </row>
    <row r="135" spans="1:12" s="49" customFormat="1">
      <c r="A135" s="45"/>
      <c r="B135" s="45"/>
      <c r="C135" s="46"/>
      <c r="D135" s="47"/>
      <c r="E135" s="48"/>
      <c r="G135" s="46"/>
      <c r="H135" s="50"/>
      <c r="I135" s="46"/>
      <c r="L135" s="50"/>
    </row>
    <row r="136" spans="1:12" s="49" customFormat="1">
      <c r="A136" s="45"/>
      <c r="B136" s="45"/>
      <c r="C136" s="46"/>
      <c r="D136" s="47"/>
      <c r="E136" s="48"/>
      <c r="G136" s="46"/>
      <c r="H136" s="50"/>
      <c r="I136" s="46"/>
      <c r="L136" s="50"/>
    </row>
    <row r="137" spans="1:12" s="49" customFormat="1">
      <c r="A137" s="45"/>
      <c r="B137" s="45"/>
      <c r="C137" s="46"/>
      <c r="D137" s="47"/>
      <c r="E137" s="48"/>
      <c r="G137" s="46"/>
      <c r="H137" s="50"/>
      <c r="I137" s="46"/>
      <c r="L137" s="50"/>
    </row>
    <row r="138" spans="1:12" s="49" customFormat="1">
      <c r="A138" s="45"/>
      <c r="B138" s="45"/>
      <c r="C138" s="46"/>
      <c r="D138" s="47"/>
      <c r="E138" s="48"/>
      <c r="G138" s="46"/>
      <c r="H138" s="50"/>
      <c r="I138" s="46"/>
      <c r="L138" s="50"/>
    </row>
    <row r="139" spans="1:12" s="49" customFormat="1">
      <c r="A139" s="45"/>
      <c r="B139" s="45"/>
      <c r="C139" s="46"/>
      <c r="D139" s="47"/>
      <c r="E139" s="48"/>
      <c r="G139" s="46"/>
      <c r="H139" s="50"/>
      <c r="I139" s="46"/>
      <c r="L139" s="50"/>
    </row>
    <row r="140" spans="1:12" s="49" customFormat="1">
      <c r="A140" s="45"/>
      <c r="B140" s="45"/>
      <c r="C140" s="46"/>
      <c r="D140" s="47"/>
      <c r="E140" s="48"/>
      <c r="G140" s="46"/>
      <c r="H140" s="50"/>
      <c r="I140" s="46"/>
      <c r="L140" s="50"/>
    </row>
    <row r="141" spans="1:12" s="49" customFormat="1">
      <c r="A141" s="45"/>
      <c r="B141" s="45"/>
      <c r="C141" s="46"/>
      <c r="D141" s="47"/>
      <c r="E141" s="48"/>
      <c r="G141" s="46"/>
      <c r="H141" s="50"/>
      <c r="I141" s="46"/>
      <c r="L141" s="50"/>
    </row>
    <row r="142" spans="1:12" s="49" customFormat="1">
      <c r="A142" s="45"/>
      <c r="B142" s="45"/>
      <c r="C142" s="46"/>
      <c r="D142" s="47"/>
      <c r="E142" s="48"/>
      <c r="G142" s="46"/>
      <c r="H142" s="50"/>
      <c r="I142" s="46"/>
      <c r="L142" s="50"/>
    </row>
    <row r="143" spans="1:12" s="49" customFormat="1">
      <c r="A143" s="45"/>
      <c r="B143" s="45"/>
      <c r="C143" s="46"/>
      <c r="D143" s="47"/>
      <c r="E143" s="48"/>
      <c r="G143" s="46"/>
      <c r="H143" s="50"/>
      <c r="I143" s="46"/>
      <c r="L143" s="50"/>
    </row>
    <row r="144" spans="1:12" s="49" customFormat="1">
      <c r="A144" s="45"/>
      <c r="B144" s="45"/>
      <c r="C144" s="46"/>
      <c r="D144" s="47"/>
      <c r="E144" s="48"/>
      <c r="G144" s="46"/>
      <c r="H144" s="50"/>
      <c r="I144" s="46"/>
      <c r="L144" s="50"/>
    </row>
    <row r="145" spans="1:12" s="49" customFormat="1">
      <c r="A145" s="45"/>
      <c r="B145" s="45"/>
      <c r="C145" s="46"/>
      <c r="D145" s="47"/>
      <c r="E145" s="48"/>
      <c r="G145" s="46"/>
      <c r="H145" s="50"/>
      <c r="I145" s="46"/>
      <c r="L145" s="50"/>
    </row>
    <row r="146" spans="1:12" s="49" customFormat="1">
      <c r="A146" s="45"/>
      <c r="B146" s="45"/>
      <c r="C146" s="46"/>
      <c r="D146" s="47"/>
      <c r="E146" s="48"/>
      <c r="G146" s="46"/>
      <c r="H146" s="50"/>
      <c r="I146" s="46"/>
      <c r="L146" s="50"/>
    </row>
  </sheetData>
  <sheetProtection selectLockedCells="1" selectUnlockedCells="1"/>
  <protectedRanges>
    <protectedRange sqref="C1 B2:B3 G1 H1:I3 J2:L3 F1" name="Диапазон1_1_1"/>
    <protectedRange sqref="B47 D47:F47" name="Диапазон1_1_2"/>
    <protectedRange sqref="G2:G3 G47:I47 G17:I20 G27:I27 L47 L17:L20 L27" name="Диапазон1_1_1_4"/>
    <protectedRange sqref="B24:F24 B17:F17 B27:F27 B18:B20" name="Диапазон1_1_2_1"/>
    <protectedRange sqref="G24:I24" name="Диапазон1_1_1_4_2"/>
    <protectedRange sqref="J17:K20 J24:K24 J27:K27 J47:K47 G10:K10 G4:O5" name="Диапазон1_1_1_4_1"/>
    <protectedRange sqref="B4:F4 B10:F10 B5" name="Диапазон1_1_2_1_1"/>
    <protectedRange sqref="C5:E5" name="Диапазон1_1_2_1_1_1"/>
    <protectedRange sqref="C18:F20" name="Диапазон1_1_2_1_2"/>
  </protectedRanges>
  <mergeCells count="47">
    <mergeCell ref="C1:G1"/>
    <mergeCell ref="B2:C3"/>
    <mergeCell ref="D2:E3"/>
    <mergeCell ref="F2:F3"/>
    <mergeCell ref="G2:G3"/>
    <mergeCell ref="M2:N2"/>
    <mergeCell ref="D11:E11"/>
    <mergeCell ref="D12:E12"/>
    <mergeCell ref="D13:E13"/>
    <mergeCell ref="D14:E14"/>
    <mergeCell ref="F44:F45"/>
    <mergeCell ref="D45:E45"/>
    <mergeCell ref="J2:K2"/>
    <mergeCell ref="D15:E15"/>
    <mergeCell ref="D16:E16"/>
    <mergeCell ref="C56:D56"/>
    <mergeCell ref="C52:D52"/>
    <mergeCell ref="B24:F24"/>
    <mergeCell ref="B25:B26"/>
    <mergeCell ref="D25:D26"/>
    <mergeCell ref="E25:E26"/>
    <mergeCell ref="E56:F56"/>
    <mergeCell ref="B48:B56"/>
    <mergeCell ref="C33:D33"/>
    <mergeCell ref="E33:F33"/>
    <mergeCell ref="B35:B36"/>
    <mergeCell ref="E35:E36"/>
    <mergeCell ref="E40:F40"/>
    <mergeCell ref="E41:F41"/>
    <mergeCell ref="E42:F42"/>
    <mergeCell ref="D44:E44"/>
    <mergeCell ref="E52:F52"/>
    <mergeCell ref="B18:B23"/>
    <mergeCell ref="M58:N58"/>
    <mergeCell ref="C48:D48"/>
    <mergeCell ref="C51:D51"/>
    <mergeCell ref="E51:F51"/>
    <mergeCell ref="C53:D53"/>
    <mergeCell ref="E53:F53"/>
    <mergeCell ref="C55:D55"/>
    <mergeCell ref="E55:F55"/>
    <mergeCell ref="C49:D49"/>
    <mergeCell ref="E49:F49"/>
    <mergeCell ref="C50:D50"/>
    <mergeCell ref="E50:F50"/>
    <mergeCell ref="C54:D54"/>
    <mergeCell ref="E54:F54"/>
  </mergeCells>
  <hyperlinks>
    <hyperlink ref="F48" location="'Единое радиоуправление'!A1" display="Подходят также для автоматики AN-Motors! Подробно здесь."/>
  </hyperlinks>
  <pageMargins left="0.25" right="0.25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ALUTECH</vt:lpstr>
      <vt:lpstr>ALUTECH!Print_Area</vt:lpstr>
      <vt:lpstr>ALUTECH!Область_печати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Анатолий</cp:lastModifiedBy>
  <cp:lastPrinted>2020-05-13T05:01:00Z</cp:lastPrinted>
  <dcterms:created xsi:type="dcterms:W3CDTF">2015-10-07T09:09:52Z</dcterms:created>
  <dcterms:modified xsi:type="dcterms:W3CDTF">2020-06-02T04:34:53Z</dcterms:modified>
</cp:coreProperties>
</file>