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4776" yWindow="180" windowWidth="22608" windowHeight="12912" activeTab="1"/>
  </bookViews>
  <sheets>
    <sheet name="Единое радиоуправление" sheetId="8" r:id="rId1"/>
    <sheet name="ALUTECH" sheetId="7" r:id="rId2"/>
    <sheet name="AN-Motors" sheetId="6" r:id="rId3"/>
    <sheet name="сводный прайс" sheetId="2" r:id="rId4"/>
  </sheets>
  <definedNames>
    <definedName name="_xlnm._FilterDatabase" localSheetId="3" hidden="1">'сводный прайс'!$A$3:$L$181</definedName>
    <definedName name="Print_Area" localSheetId="1">ALUTECH!$C$17:$F$57</definedName>
    <definedName name="Print_Area" localSheetId="2">'AN-Motors'!$C$4:$F$58</definedName>
    <definedName name="А1" localSheetId="1">#REF!</definedName>
    <definedName name="А1" localSheetId="2">#REF!</definedName>
    <definedName name="А1" localSheetId="3">#REF!</definedName>
    <definedName name="А1">#REF!</definedName>
    <definedName name="_xlnm.Print_Titles" localSheetId="2">'AN-Motors'!$B:$J,'AN-Motors'!$1:$3</definedName>
    <definedName name="_xlnm.Print_Area" localSheetId="1">ALUTECH!$B$1:$I$56</definedName>
    <definedName name="_xlnm.Print_Area" localSheetId="2">'AN-Motors'!$B$1:$J$58</definedName>
    <definedName name="_xlnm.Print_Area" localSheetId="0">'Единое радиоуправление'!$A$2:$N$31</definedName>
    <definedName name="_xlnm.Print_Area" localSheetId="3">'сводный прайс'!$A$1:$J$185</definedName>
  </definedNames>
  <calcPr calcId="125725"/>
</workbook>
</file>

<file path=xl/calcChain.xml><?xml version="1.0" encoding="utf-8"?>
<calcChain xmlns="http://schemas.openxmlformats.org/spreadsheetml/2006/main">
  <c r="G52" i="7"/>
  <c r="I52" s="1"/>
  <c r="G18"/>
  <c r="G45"/>
  <c r="I45" s="1"/>
  <c r="G42" i="2"/>
  <c r="H42" s="1"/>
  <c r="G17"/>
  <c r="H17" s="1"/>
  <c r="G18"/>
  <c r="H18" s="1"/>
  <c r="G37"/>
  <c r="H37" s="1"/>
  <c r="G36"/>
  <c r="H36" s="1"/>
  <c r="G19"/>
  <c r="H19" s="1"/>
  <c r="G20" i="7" l="1"/>
  <c r="I20" s="1"/>
  <c r="G44"/>
  <c r="I44" s="1"/>
  <c r="G19"/>
  <c r="I19" s="1"/>
  <c r="I18"/>
  <c r="G35" i="2" l="1"/>
  <c r="H35" s="1"/>
  <c r="G34"/>
  <c r="H34" s="1"/>
  <c r="G33"/>
  <c r="H33" s="1"/>
  <c r="G32"/>
  <c r="H32" s="1"/>
  <c r="G31"/>
  <c r="H31" s="1"/>
  <c r="G142"/>
  <c r="G141"/>
  <c r="G163"/>
  <c r="G162"/>
  <c r="G161"/>
  <c r="G160"/>
  <c r="G42" i="7"/>
  <c r="G41"/>
  <c r="H162" i="2" l="1"/>
  <c r="G13" i="6"/>
  <c r="H161" i="2"/>
  <c r="G12" i="6"/>
  <c r="G39" i="7"/>
  <c r="I39" s="1"/>
  <c r="H141" i="2"/>
  <c r="G10" i="6"/>
  <c r="G40" i="7"/>
  <c r="H160" i="2"/>
  <c r="G16" i="6"/>
  <c r="H142" i="2"/>
  <c r="G11" i="6"/>
  <c r="H163" i="2"/>
  <c r="G14" i="6"/>
  <c r="G38" i="7"/>
  <c r="G36" s="1"/>
  <c r="I41"/>
  <c r="G35"/>
  <c r="I38"/>
  <c r="I40"/>
  <c r="I42"/>
  <c r="G6" i="2"/>
  <c r="H6" s="1"/>
  <c r="I11" i="6" l="1"/>
  <c r="J11"/>
  <c r="J12"/>
  <c r="I12"/>
  <c r="J16"/>
  <c r="I16"/>
  <c r="I13"/>
  <c r="J13"/>
  <c r="J14"/>
  <c r="I14"/>
  <c r="J10"/>
  <c r="I10"/>
  <c r="G5" i="7"/>
  <c r="I5" s="1"/>
  <c r="I36"/>
  <c r="I35"/>
  <c r="G181" i="2" l="1"/>
  <c r="G55" i="6" l="1"/>
  <c r="I55" s="1"/>
  <c r="H181" i="2"/>
  <c r="G63"/>
  <c r="H63" s="1"/>
  <c r="G121"/>
  <c r="H121" s="1"/>
  <c r="J55" i="6" l="1"/>
  <c r="G155" i="2" l="1"/>
  <c r="H155" s="1"/>
  <c r="G51" i="6" l="1"/>
  <c r="J51" s="1"/>
  <c r="I51" l="1"/>
  <c r="G174" i="2" l="1"/>
  <c r="H174" s="1"/>
  <c r="G30" l="1"/>
  <c r="H30" s="1"/>
  <c r="G33" i="7" l="1"/>
  <c r="I33" l="1"/>
  <c r="G67" i="2"/>
  <c r="H67" s="1"/>
  <c r="G62"/>
  <c r="H62" s="1"/>
  <c r="G64"/>
  <c r="H64" s="1"/>
  <c r="G65"/>
  <c r="H65" s="1"/>
  <c r="G66"/>
  <c r="H66" s="1"/>
  <c r="G81" l="1"/>
  <c r="H81" s="1"/>
  <c r="G80"/>
  <c r="H80" s="1"/>
  <c r="G44" l="1"/>
  <c r="H44" s="1"/>
  <c r="G45"/>
  <c r="H45" s="1"/>
  <c r="G46"/>
  <c r="H46" s="1"/>
  <c r="G40"/>
  <c r="H40" s="1"/>
  <c r="G39"/>
  <c r="H39" s="1"/>
  <c r="G50" i="7" l="1"/>
  <c r="G49"/>
  <c r="G54"/>
  <c r="G56"/>
  <c r="G43" i="2"/>
  <c r="H43" s="1"/>
  <c r="G41"/>
  <c r="G38"/>
  <c r="G48" i="7" s="1"/>
  <c r="I48" s="1"/>
  <c r="I49" s="1"/>
  <c r="G29" i="2"/>
  <c r="G32" i="7" s="1"/>
  <c r="G28" i="2"/>
  <c r="H28" s="1"/>
  <c r="G27"/>
  <c r="H27" s="1"/>
  <c r="G26"/>
  <c r="G29" i="7" s="1"/>
  <c r="G25" i="2"/>
  <c r="H25" s="1"/>
  <c r="G24"/>
  <c r="H24" s="1"/>
  <c r="G23"/>
  <c r="H23" s="1"/>
  <c r="G22"/>
  <c r="H22" s="1"/>
  <c r="G21"/>
  <c r="H21" s="1"/>
  <c r="G20"/>
  <c r="G21" i="7" s="1"/>
  <c r="I21" s="1"/>
  <c r="G16" i="2"/>
  <c r="G16" i="7" s="1"/>
  <c r="I16" s="1"/>
  <c r="G15" i="2"/>
  <c r="G15" i="7" s="1"/>
  <c r="G14" i="2"/>
  <c r="H14" s="1"/>
  <c r="G13"/>
  <c r="G13" i="7" s="1"/>
  <c r="I13" s="1"/>
  <c r="G12" i="2"/>
  <c r="G12" i="7" s="1"/>
  <c r="G11" i="2"/>
  <c r="G11" i="7" s="1"/>
  <c r="I11" s="1"/>
  <c r="G10" i="2"/>
  <c r="G9" i="7" s="1"/>
  <c r="G9" i="2"/>
  <c r="G8" i="7" s="1"/>
  <c r="I8" s="1"/>
  <c r="G8" i="2"/>
  <c r="H8" s="1"/>
  <c r="G7"/>
  <c r="G6" i="7" s="1"/>
  <c r="I6" s="1"/>
  <c r="G25" l="1"/>
  <c r="G51"/>
  <c r="G43" i="6"/>
  <c r="G26" i="7"/>
  <c r="I26" s="1"/>
  <c r="I50"/>
  <c r="H16" i="2"/>
  <c r="H41"/>
  <c r="H12"/>
  <c r="G30" i="7"/>
  <c r="G7"/>
  <c r="G31"/>
  <c r="I31" s="1"/>
  <c r="G53"/>
  <c r="G22"/>
  <c r="I22" s="1"/>
  <c r="H38" i="2"/>
  <c r="H26"/>
  <c r="H15"/>
  <c r="H11"/>
  <c r="G23" i="7"/>
  <c r="I23" s="1"/>
  <c r="G14"/>
  <c r="H7" i="2"/>
  <c r="G28" i="7"/>
  <c r="I28" s="1"/>
  <c r="G55"/>
  <c r="H29" i="2"/>
  <c r="H10"/>
  <c r="H20"/>
  <c r="H13"/>
  <c r="H9"/>
  <c r="I12" i="7"/>
  <c r="I15"/>
  <c r="I32"/>
  <c r="I29"/>
  <c r="I9"/>
  <c r="G139" i="2"/>
  <c r="H139" s="1"/>
  <c r="G140"/>
  <c r="H140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6"/>
  <c r="H156" s="1"/>
  <c r="G157"/>
  <c r="H157" s="1"/>
  <c r="G158"/>
  <c r="H158" s="1"/>
  <c r="G159"/>
  <c r="G164"/>
  <c r="H164" s="1"/>
  <c r="G165"/>
  <c r="H165" s="1"/>
  <c r="G166"/>
  <c r="H166" s="1"/>
  <c r="G167"/>
  <c r="G168"/>
  <c r="G169"/>
  <c r="H169" s="1"/>
  <c r="G170"/>
  <c r="H170" s="1"/>
  <c r="G171"/>
  <c r="H171" s="1"/>
  <c r="G172"/>
  <c r="G173"/>
  <c r="H173" s="1"/>
  <c r="G175"/>
  <c r="H175" s="1"/>
  <c r="G176"/>
  <c r="H176" s="1"/>
  <c r="G177"/>
  <c r="H177" s="1"/>
  <c r="G178"/>
  <c r="H178" s="1"/>
  <c r="G179"/>
  <c r="H179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H111" s="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G82"/>
  <c r="H82" s="1"/>
  <c r="H172" l="1"/>
  <c r="G18" i="6"/>
  <c r="H159" i="2"/>
  <c r="G19" i="6"/>
  <c r="H167" i="2"/>
  <c r="G15" i="6"/>
  <c r="H168" i="2"/>
  <c r="G17" i="6"/>
  <c r="I25" i="7"/>
  <c r="I43" i="6"/>
  <c r="J43"/>
  <c r="I51" i="7"/>
  <c r="H79" i="2"/>
  <c r="I53" i="7"/>
  <c r="I54" s="1"/>
  <c r="I7"/>
  <c r="I30"/>
  <c r="I55"/>
  <c r="I14"/>
  <c r="J18" i="6" l="1"/>
  <c r="I18"/>
  <c r="I19"/>
  <c r="J19"/>
  <c r="G6"/>
  <c r="G5"/>
  <c r="I15"/>
  <c r="J15"/>
  <c r="I17"/>
  <c r="J17"/>
  <c r="I56" i="7"/>
  <c r="I5" i="6" l="1"/>
  <c r="I6"/>
  <c r="J5"/>
  <c r="J6"/>
  <c r="G29"/>
  <c r="I29" l="1"/>
  <c r="J29"/>
  <c r="G28"/>
  <c r="G180" i="2" l="1"/>
  <c r="H180" s="1"/>
  <c r="G52" i="6"/>
  <c r="G37"/>
  <c r="G49"/>
  <c r="G30"/>
  <c r="G32"/>
  <c r="G34"/>
  <c r="G53"/>
  <c r="G48"/>
  <c r="G44"/>
  <c r="G50"/>
  <c r="G138" i="2"/>
  <c r="G137"/>
  <c r="G20" i="6" s="1"/>
  <c r="G40" l="1"/>
  <c r="G21"/>
  <c r="J20"/>
  <c r="I20"/>
  <c r="G8"/>
  <c r="G7"/>
  <c r="J37"/>
  <c r="G54"/>
  <c r="G47"/>
  <c r="G35"/>
  <c r="G31"/>
  <c r="G57"/>
  <c r="G45"/>
  <c r="H137" i="2"/>
  <c r="G39" i="6"/>
  <c r="G42"/>
  <c r="G38"/>
  <c r="G33"/>
  <c r="G56"/>
  <c r="G46"/>
  <c r="G36"/>
  <c r="H138" i="2"/>
  <c r="J8" i="6" l="1"/>
  <c r="J7"/>
  <c r="I8"/>
  <c r="I7"/>
  <c r="I21"/>
  <c r="J21"/>
  <c r="G23"/>
  <c r="G25"/>
  <c r="G24"/>
  <c r="I36"/>
  <c r="G26"/>
  <c r="I54"/>
  <c r="J54"/>
  <c r="G85" i="2" l="1"/>
  <c r="H85" s="1"/>
  <c r="G84"/>
  <c r="H84" s="1"/>
  <c r="G49"/>
  <c r="G48"/>
  <c r="H48" s="1"/>
  <c r="H49" l="1"/>
  <c r="I57" i="6" l="1"/>
  <c r="J57"/>
  <c r="J28" l="1"/>
  <c r="I28"/>
  <c r="I50"/>
  <c r="J50"/>
  <c r="I38"/>
  <c r="J38"/>
  <c r="I33"/>
  <c r="J33"/>
  <c r="I37"/>
  <c r="I40"/>
  <c r="J40"/>
  <c r="I44"/>
  <c r="J44"/>
  <c r="J53"/>
  <c r="I53"/>
  <c r="I32"/>
  <c r="J32"/>
  <c r="J36"/>
  <c r="J52"/>
  <c r="I52"/>
  <c r="I42"/>
  <c r="J42"/>
  <c r="J48"/>
  <c r="I48"/>
  <c r="I34"/>
  <c r="J34"/>
  <c r="J30"/>
  <c r="I30"/>
  <c r="I49"/>
  <c r="J49"/>
  <c r="I45"/>
  <c r="J45"/>
  <c r="I47"/>
  <c r="J47"/>
  <c r="J35"/>
  <c r="I35"/>
  <c r="J31"/>
  <c r="I31"/>
  <c r="J56"/>
  <c r="I56"/>
  <c r="I46"/>
  <c r="J46"/>
  <c r="J39"/>
  <c r="I39"/>
  <c r="I25" l="1"/>
  <c r="I24"/>
  <c r="I23"/>
  <c r="J25"/>
  <c r="J24"/>
  <c r="J23"/>
  <c r="I26"/>
  <c r="J26"/>
</calcChain>
</file>

<file path=xl/sharedStrings.xml><?xml version="1.0" encoding="utf-8"?>
<sst xmlns="http://schemas.openxmlformats.org/spreadsheetml/2006/main" count="979" uniqueCount="431">
  <si>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</si>
  <si>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</si>
  <si>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</si>
  <si>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</si>
  <si>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</si>
  <si>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Шлагбаум</t>
  </si>
  <si>
    <t>до 4 м</t>
  </si>
  <si>
    <t>до 5 м</t>
  </si>
  <si>
    <t>до 6 м</t>
  </si>
  <si>
    <t>Региональная наценка, %</t>
  </si>
  <si>
    <t>Перечень</t>
  </si>
  <si>
    <t>Комментарии</t>
  </si>
  <si>
    <t>Артикул</t>
  </si>
  <si>
    <t>Цвет</t>
  </si>
  <si>
    <t>Ед. изм.</t>
  </si>
  <si>
    <t>-</t>
  </si>
  <si>
    <t>шт.</t>
  </si>
  <si>
    <t>Комплект для автоматизации откатных ворот</t>
  </si>
  <si>
    <t>пара</t>
  </si>
  <si>
    <t>к-т</t>
  </si>
  <si>
    <t>Комплект для автоматизации распашных ворот</t>
  </si>
  <si>
    <t>Аксессуары для высокого типа монтажа секционных ворот</t>
  </si>
  <si>
    <t>*высота ходовой планки (см. монтажные схемы ворот)</t>
  </si>
  <si>
    <t>Съемная плата ZM-SKS B</t>
  </si>
  <si>
    <t>Соединительный кабель STA-CS300 (11 м)</t>
  </si>
  <si>
    <t>м</t>
  </si>
  <si>
    <t>Муфта для цепной передачи под вал 25,4</t>
  </si>
  <si>
    <t>Муфта для цепной передачи под вал 31,75</t>
  </si>
  <si>
    <t>Автоматика MARANTEC</t>
  </si>
  <si>
    <t>Электропривод STAW1-7-19 KE/230V</t>
  </si>
  <si>
    <t>Электропривод STA1-10-24 KE/400V</t>
  </si>
  <si>
    <t>Электропривод STA1-14-19 KE AWG, 31,75 mm, 3PH</t>
  </si>
  <si>
    <t>Электропривод MDF 20-18-18 KE/400V AWG, 31,75</t>
  </si>
  <si>
    <t>Комплект STAC для автоматизации промышленных ворот (RU)</t>
  </si>
  <si>
    <t>Комплект STAWC для автоматизации промышленных ворот (RU)</t>
  </si>
  <si>
    <t>Комплект Comfort 50 для гаражных ворот</t>
  </si>
  <si>
    <t>Комплект Comfort 60 для гаражных ворот</t>
  </si>
  <si>
    <t>Комплект Comfort 60L для гаражных ворот</t>
  </si>
  <si>
    <t>Электропривод Comfort 270</t>
  </si>
  <si>
    <t>Электропривод Comfort 280</t>
  </si>
  <si>
    <t>Блок управления CS 300 230V</t>
  </si>
  <si>
    <t>Блок управления CS 300 400V</t>
  </si>
  <si>
    <t>Блок управления Control 401 для индукционной петли</t>
  </si>
  <si>
    <t>Микропульт 3к Digital 313 (433 МГц)</t>
  </si>
  <si>
    <t>Пульт ДУ автомобильный 3к Digital 323 (433 МГц)</t>
  </si>
  <si>
    <t>Приемник блока ДУ наружный 1 канальный Digital 339.2 (433 МГц)</t>
  </si>
  <si>
    <t>Радиоприемник встраиваемый Digital CS (433 МГц)</t>
  </si>
  <si>
    <t>Адаптер для вала 40 мм</t>
  </si>
  <si>
    <t>Комплект оптосенсоров с коммутационным набором</t>
  </si>
  <si>
    <t>Набор удлинительный Special 501</t>
  </si>
  <si>
    <t>Цепь аварийного подъёма</t>
  </si>
  <si>
    <t>Трос разблокировки Special 302</t>
  </si>
  <si>
    <t>кабель для индукционной петли, 50 м</t>
  </si>
  <si>
    <t>Лампа сигнальная красная</t>
  </si>
  <si>
    <t>Лампа сигнальная зеленая</t>
  </si>
  <si>
    <t>Удлинительная тяга</t>
  </si>
  <si>
    <t>Тяга удлинительная Special 104</t>
  </si>
  <si>
    <t>Соединительный кабель STA-CS300 (5 м)</t>
  </si>
  <si>
    <t>Оптосенсор 10500 мм для приводов STA</t>
  </si>
  <si>
    <t>Спиральный кабель для оптосенсора приводов STA</t>
  </si>
  <si>
    <t>Съемная ЖК панель для настройки CS 300</t>
  </si>
  <si>
    <t xml:space="preserve">Фотоэлементы Special 630   </t>
  </si>
  <si>
    <t>Соединительное звено цепи</t>
  </si>
  <si>
    <t>Кронштейн металлический K1, MDF20</t>
  </si>
  <si>
    <t>Осевая цепная передача для Dynamic XS Plus (1:1)</t>
  </si>
  <si>
    <t>Осевая цепная передача для Dynamic XS Plus (1:1,2)</t>
  </si>
  <si>
    <t>Рейка зубчатая ременная SZ-11SL</t>
  </si>
  <si>
    <t>Рейка зубчатая ременная SZ-12SL (RU)</t>
  </si>
  <si>
    <t>Рейка зубчатая ременная SZ-13SL</t>
  </si>
  <si>
    <t>Панель управления кнопочная Command 107</t>
  </si>
  <si>
    <t>Устройство для настройки блока управления привода Command 108</t>
  </si>
  <si>
    <t>Коммутационный набор (контакт калитки - Comfort 2xx.2)</t>
  </si>
  <si>
    <t>FT424KIT</t>
  </si>
  <si>
    <t>FT500KIT</t>
  </si>
  <si>
    <t>FT624KIT</t>
  </si>
  <si>
    <t>FT700KIT</t>
  </si>
  <si>
    <t>FT1000KIT</t>
  </si>
  <si>
    <t>AS224KIT</t>
  </si>
  <si>
    <t>AS300KIT</t>
  </si>
  <si>
    <t>AS500KIT</t>
  </si>
  <si>
    <t>RCV</t>
  </si>
  <si>
    <t>DTS</t>
  </si>
  <si>
    <t>Фотоэлементы проводные, компактные</t>
  </si>
  <si>
    <t>SWIFT</t>
  </si>
  <si>
    <t>LT500</t>
  </si>
  <si>
    <t>LT600</t>
  </si>
  <si>
    <t>LTS</t>
  </si>
  <si>
    <t>Наклейка светоотражающая "COMUNELLO" (24шт.)</t>
  </si>
  <si>
    <t>Comunello</t>
  </si>
  <si>
    <t>Фотоэлементы компактные</t>
  </si>
  <si>
    <t>Лампа сигнальная 24В</t>
  </si>
  <si>
    <t>Приемник 2к универсальный Comunello</t>
  </si>
  <si>
    <t>Пульт ДУ 4к черный Comunello</t>
  </si>
  <si>
    <t>Mонтажный комплект для цепной передачи на вал для STA</t>
  </si>
  <si>
    <t>Обновлены артикулы. 
Устаревшие артикулы:</t>
  </si>
  <si>
    <t>Приемник блока ДУ наружный 2х канальный Digital343.2 (433 МГц)</t>
  </si>
  <si>
    <t>Обновлен артикул. 
Устаревший артикул:</t>
  </si>
  <si>
    <t>RUB с НДС</t>
  </si>
  <si>
    <t>Базовый дилерский прайс-лист без учета региональной наценки</t>
  </si>
  <si>
    <t>Базовый дилерский прайс-лист</t>
  </si>
  <si>
    <t>Дилерский прайс-лист с учетом региональной наценки и скидки</t>
  </si>
  <si>
    <t>выводится из ассортимента</t>
  </si>
  <si>
    <t>Пульт ДУ 2к Digital 382 (433 MHz)</t>
  </si>
  <si>
    <t>Пульт ДУ 4к Digital 384 (433 MHz)</t>
  </si>
  <si>
    <t>RT600KIT</t>
  </si>
  <si>
    <t>RT600LKIT</t>
  </si>
  <si>
    <t>Комплект для автоматизации гаражных ворот</t>
  </si>
  <si>
    <t>Vic-2BLACK</t>
  </si>
  <si>
    <t>Vic-2R</t>
  </si>
  <si>
    <t>Vic-2Y</t>
  </si>
  <si>
    <t>Vic-2G</t>
  </si>
  <si>
    <t>Vic-2BLUE</t>
  </si>
  <si>
    <t>VIC-4BLACK</t>
  </si>
  <si>
    <t>Vic-4R</t>
  </si>
  <si>
    <t>Vic-4Y</t>
  </si>
  <si>
    <t>Vic-4G</t>
  </si>
  <si>
    <t>Vic-4BLUE</t>
  </si>
  <si>
    <t>Пульт ДУ 2к красный Comunello</t>
  </si>
  <si>
    <t>Пульт ДУ 2к желтый Comunello</t>
  </si>
  <si>
    <t>Пульт ДУ 2к зеленый Comunello</t>
  </si>
  <si>
    <t>Пульт ДУ 2к синий Comunello</t>
  </si>
  <si>
    <t>Пульт ДУ 2к чёрный Comunello</t>
  </si>
  <si>
    <t>Пульт ДУ 4к красный Comunello</t>
  </si>
  <si>
    <t>Пульт ДУ 4к жёлтый Comunello</t>
  </si>
  <si>
    <t>Пульт ДУ 4к  зеленый Comunello</t>
  </si>
  <si>
    <t>Пульт ДУ 4к синий Comunello</t>
  </si>
  <si>
    <t>AN-Motors</t>
  </si>
  <si>
    <t>WA11C</t>
  </si>
  <si>
    <t>Опора стационарная</t>
  </si>
  <si>
    <t>WA12C</t>
  </si>
  <si>
    <t>Опора подвижная</t>
  </si>
  <si>
    <t>ASG1000/4KIT</t>
  </si>
  <si>
    <t>ASI50KIT</t>
  </si>
  <si>
    <t>Комплект для автоматизации промышленных ворот</t>
  </si>
  <si>
    <t>ASL500KIT</t>
  </si>
  <si>
    <t>ASL1000KIT</t>
  </si>
  <si>
    <t>ASL2000KIT</t>
  </si>
  <si>
    <t>AT-4</t>
  </si>
  <si>
    <t>Пульт ДУ 4к AN-Motors</t>
  </si>
  <si>
    <t>DIP</t>
  </si>
  <si>
    <t>Радиокодовая клавиатура AN-Motors</t>
  </si>
  <si>
    <t>ASG1000/3KIT-L</t>
  </si>
  <si>
    <t>ASG600/3KIT-L</t>
  </si>
  <si>
    <t>P5103</t>
  </si>
  <si>
    <t>Фотоэлементы</t>
  </si>
  <si>
    <t>F5002</t>
  </si>
  <si>
    <t>Сигнальная лампа</t>
  </si>
  <si>
    <t>F5000</t>
  </si>
  <si>
    <t>Светодиодная сигнальная лампа</t>
  </si>
  <si>
    <t>ACH</t>
  </si>
  <si>
    <t>Цепь</t>
  </si>
  <si>
    <t>м.</t>
  </si>
  <si>
    <t>FRK99</t>
  </si>
  <si>
    <t>Демпфер для рейки RBN7</t>
  </si>
  <si>
    <t>RBN91</t>
  </si>
  <si>
    <t>Заглушка для рейки RBN7</t>
  </si>
  <si>
    <t>AST</t>
  </si>
  <si>
    <t>Комплект наклеек для рейки RBN7 (24 шт)</t>
  </si>
  <si>
    <t>RBN7</t>
  </si>
  <si>
    <t>Рейка шлагбаумная 6,3м</t>
  </si>
  <si>
    <t>RBN7-4</t>
  </si>
  <si>
    <t>Рейка шлагбаумная 4,3м</t>
  </si>
  <si>
    <t>RBN7-5</t>
  </si>
  <si>
    <t>Рейка шлагбаумная 5,3м</t>
  </si>
  <si>
    <t>RBN6-K</t>
  </si>
  <si>
    <t>Рейка шлагбаумная 6,25м</t>
  </si>
  <si>
    <t>RBN92</t>
  </si>
  <si>
    <t>Заглушка для круглой рейки RBN-6</t>
  </si>
  <si>
    <t>ROA8</t>
  </si>
  <si>
    <t xml:space="preserve">Оцинкованная зубчатая рейка </t>
  </si>
  <si>
    <t>A-box/OSE</t>
  </si>
  <si>
    <t>Комплект оптосенсоров с коммутационным набором AN-Motors</t>
  </si>
  <si>
    <t>A-box</t>
  </si>
  <si>
    <t>Коммутационный набор AN-Motors</t>
  </si>
  <si>
    <t>WAC1</t>
  </si>
  <si>
    <t>Крепление круглой стрелы AN-Motors</t>
  </si>
  <si>
    <t>RAL9016</t>
  </si>
  <si>
    <t>AH90</t>
  </si>
  <si>
    <t>Обогревательный элемент для электромеханических приводов</t>
  </si>
  <si>
    <t>Notouch1</t>
  </si>
  <si>
    <t>Комплект выдвижных фотоэлементов</t>
  </si>
  <si>
    <t>SA02plus</t>
  </si>
  <si>
    <t>Блок автоматического тестирования выдвижных фотоэлементов</t>
  </si>
  <si>
    <t>ASW4000KIT</t>
  </si>
  <si>
    <t>Привод для распашных ворот</t>
  </si>
  <si>
    <t>ASW4000</t>
  </si>
  <si>
    <t>CUSD-1</t>
  </si>
  <si>
    <t>Блок управления для привода распашных ворот</t>
  </si>
  <si>
    <t>BS3</t>
  </si>
  <si>
    <t>Панель управления 3-х кнопочная</t>
  </si>
  <si>
    <t>TLC01</t>
  </si>
  <si>
    <t>Блок управления светофорами</t>
  </si>
  <si>
    <t>АВТОМАТИКА AN-Motors - КАЧЕСТВЕННО, НАДЕЖНО, ДОСТУПНО</t>
  </si>
  <si>
    <t>Базовая цена, RUB с НДС</t>
  </si>
  <si>
    <t>Розничная цена, RUR с НДС</t>
  </si>
  <si>
    <t>Цена мелкого дилера, RUR с НДС</t>
  </si>
  <si>
    <t>230В, крутящий момент 200Н/м, максимальное время закрытия/открытия (90°) - 6 сек, 70%</t>
  </si>
  <si>
    <t>Комплектующие для шлагбаума</t>
  </si>
  <si>
    <t>до 6м</t>
  </si>
  <si>
    <t>Стойка  шлагбаума, 
встраиваемый  блок управления с радиоприемником,
два четырехканальных пульта, монтажный набор</t>
  </si>
  <si>
    <t>4,3 м</t>
  </si>
  <si>
    <t>Стрела для шлагбаума прямоугольная</t>
  </si>
  <si>
    <t>5,3 м</t>
  </si>
  <si>
    <t>6,3 м</t>
  </si>
  <si>
    <t>RBN6-К</t>
  </si>
  <si>
    <t>6,25 м</t>
  </si>
  <si>
    <r>
      <t xml:space="preserve">Стрела для шлагбаума </t>
    </r>
    <r>
      <rPr>
        <b/>
        <u/>
        <sz val="8"/>
        <color indexed="8"/>
        <rFont val="Arial Cyr"/>
        <charset val="204"/>
      </rPr>
      <t>круглая</t>
    </r>
  </si>
  <si>
    <t>Амортизирующий демпфер</t>
  </si>
  <si>
    <t>Заглушки для прямоугольной стрелы</t>
  </si>
  <si>
    <t>требуется 2 шт.</t>
  </si>
  <si>
    <t>Заглушки для круглой стрелы</t>
  </si>
  <si>
    <t xml:space="preserve">Крепление для круглой стрелы RBN6-K </t>
  </si>
  <si>
    <t>Наклейки светоотращающиие (24 шт.)</t>
  </si>
  <si>
    <t>4-х канальный пульт дистанционного управления</t>
  </si>
  <si>
    <t>Комплект выдвижных фотоэлементов. Совместимы с приводами серии ASG, ASI, STA</t>
  </si>
  <si>
    <t>Блок автоматического тестирования выдвижных фотоэлементов. Совместимы с приводами серии ASG, STA</t>
  </si>
  <si>
    <r>
      <t xml:space="preserve">Сигнальная лампа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(диапазон применения: 12-24В пост/перем ток, 85-265В перем ток) со встроенной антеной и кронштейном крепления</t>
    </r>
  </si>
  <si>
    <t>Сигнальная лампа 230В с кронштейном крепления</t>
  </si>
  <si>
    <t>Оцинкованная зубчатая рейка  (1 шт = 1 м)</t>
  </si>
  <si>
    <t>Радиокодовая клавиатура</t>
  </si>
  <si>
    <t xml:space="preserve">Обогревательный элемент для электромеханических приводов. </t>
  </si>
  <si>
    <t>удлинитель цепи для приводов ASI</t>
  </si>
  <si>
    <t>A-BOX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</si>
  <si>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</si>
  <si>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</si>
  <si>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</si>
  <si>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</si>
  <si>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
</t>
  </si>
  <si>
    <r>
      <t>Комплект шлагбаума ASB6000R</t>
    </r>
    <r>
      <rPr>
        <sz val="8"/>
        <rFont val="Arial Cyr"/>
        <charset val="204"/>
      </rPr>
      <t xml:space="preserve"> (со стрелой 4,3 метра)</t>
    </r>
  </si>
  <si>
    <r>
      <t xml:space="preserve">Комплект шлагбаума ASB6000R </t>
    </r>
    <r>
      <rPr>
        <sz val="8"/>
        <rFont val="Arial Cyr"/>
        <charset val="204"/>
      </rPr>
      <t>(со стрелой 5,3 метра)</t>
    </r>
  </si>
  <si>
    <r>
      <t>Комплект шлагбаума ASB6000R</t>
    </r>
    <r>
      <rPr>
        <sz val="8"/>
        <rFont val="Arial Cyr"/>
        <charset val="204"/>
      </rPr>
      <t xml:space="preserve"> (с прямоугольной стрелой 6,3 метра)</t>
    </r>
  </si>
  <si>
    <r>
      <t>Комплект шлагбаума ASB6000R</t>
    </r>
    <r>
      <rPr>
        <sz val="8"/>
        <rFont val="Arial Cyr"/>
        <charset val="204"/>
      </rPr>
      <t xml:space="preserve"> (с </t>
    </r>
    <r>
      <rPr>
        <u/>
        <sz val="8"/>
        <color rgb="FFFF0000"/>
        <rFont val="Arial Cyr"/>
        <charset val="204"/>
      </rPr>
      <t>круглой</t>
    </r>
    <r>
      <rPr>
        <sz val="8"/>
        <rFont val="Arial Cyr"/>
        <charset val="204"/>
      </rPr>
      <t xml:space="preserve"> стрелой 6,25 метра)</t>
    </r>
  </si>
  <si>
    <t>ASB6000R</t>
  </si>
  <si>
    <t>ASB6000L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</si>
  <si>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встраиваемый  блок управления с радиоприемником,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</si>
  <si>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t>LT-R90</t>
  </si>
  <si>
    <t>Комплект крепления круглой стрелы для шлагбаумов Limit</t>
  </si>
  <si>
    <t>LG-800</t>
  </si>
  <si>
    <t>Привод для гаражных ворот</t>
  </si>
  <si>
    <t>LG-1200</t>
  </si>
  <si>
    <t>LG-600F</t>
  </si>
  <si>
    <t>LG-1000F</t>
  </si>
  <si>
    <t>LGR-3300C</t>
  </si>
  <si>
    <t>Рейка приводная  цепная</t>
  </si>
  <si>
    <t>LGR-3600C</t>
  </si>
  <si>
    <t>LGR-4200C</t>
  </si>
  <si>
    <t>LGR-3300B</t>
  </si>
  <si>
    <t>Рейка приводная ременная</t>
  </si>
  <si>
    <t>LGR-3600B</t>
  </si>
  <si>
    <t>Рейка зубчатая ременная</t>
  </si>
  <si>
    <t>LGR-4200B</t>
  </si>
  <si>
    <t>RTO-500KIT</t>
  </si>
  <si>
    <t>RTO-1000KIT</t>
  </si>
  <si>
    <t>RTO-2000KIT</t>
  </si>
  <si>
    <t>AM-5000KIT</t>
  </si>
  <si>
    <t>AM-5000</t>
  </si>
  <si>
    <t>TR-3531-230KIT</t>
  </si>
  <si>
    <t>TR-5024-230KIT</t>
  </si>
  <si>
    <t>TR-5024-400KIT</t>
  </si>
  <si>
    <t>TR-10024-400KIT</t>
  </si>
  <si>
    <t>TR-13018-400KIT</t>
  </si>
  <si>
    <t>AT-4N</t>
  </si>
  <si>
    <t>Пульт ДУ 4к Alutech</t>
  </si>
  <si>
    <t>AR-1-500N</t>
  </si>
  <si>
    <t>Радиоприемник универсальный</t>
  </si>
  <si>
    <t>LM-L</t>
  </si>
  <si>
    <t>SL-U</t>
  </si>
  <si>
    <t>Лампа сигнальная</t>
  </si>
  <si>
    <t>Автоматика ALUTECH – решения вне времени и географии</t>
  </si>
  <si>
    <t>Розничная цена (база), RUB с НДС</t>
  </si>
  <si>
    <t>Розничная цена (рыночная), RUB с НДС</t>
  </si>
  <si>
    <t>Электроприводы для гаражных ворот - серия LEVIGATO</t>
  </si>
  <si>
    <r>
      <t>до 11,2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</si>
  <si>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sz val="8"/>
        <color rgb="FFC00000"/>
        <rFont val="Arial Cyr"/>
        <charset val="204"/>
      </rPr>
      <t xml:space="preserve">
Необходимо доукомплектовывать направляющей рейкой! </t>
    </r>
  </si>
  <si>
    <r>
      <t>до 18,6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</si>
  <si>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</si>
  <si>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16,0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</si>
  <si>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t>Рейки для приводов серии LEVIGATO</t>
  </si>
  <si>
    <t>высота ворот до 3,3 м</t>
  </si>
  <si>
    <t>Рейка приводная цельная с цепью</t>
  </si>
  <si>
    <t xml:space="preserve">Рейка приводная цельная с зубчатым ремнем      </t>
  </si>
  <si>
    <t>до 500 кг</t>
  </si>
  <si>
    <t>230В, max тяговое усилие 500Н, интенсивность 25%, IP44</t>
  </si>
  <si>
    <t>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</si>
  <si>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до 1000 кг</t>
  </si>
  <si>
    <t>230В, max тяговое усилие 700Н, интенсивность 25%, IP44</t>
  </si>
  <si>
    <t>до 2000 кг</t>
  </si>
  <si>
    <t>230В, max тяговое усилие 1100Н, интенсивность 50%, IP44</t>
  </si>
  <si>
    <r>
      <t xml:space="preserve">230В, max тяговое усилие 3000Н, интенсивность 25%, IP54 
</t>
    </r>
    <r>
      <rPr>
        <b/>
        <u/>
        <sz val="8"/>
        <color indexed="8"/>
        <rFont val="Arial Cyr"/>
        <charset val="204"/>
      </rPr>
      <t>Открытие створок внутрь и наружу.</t>
    </r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</si>
  <si>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 CUSD-1;
Монтажный комплект.</t>
    </r>
  </si>
  <si>
    <r>
      <t xml:space="preserve">Электропривод  </t>
    </r>
    <r>
      <rPr>
        <sz val="8"/>
        <rFont val="Arial Cyr"/>
        <charset val="204"/>
      </rPr>
      <t>линейный;</t>
    </r>
    <r>
      <rPr>
        <sz val="8"/>
        <color indexed="8"/>
        <rFont val="Arial Cyr"/>
        <charset val="204"/>
      </rPr>
      <t xml:space="preserve">
Монтажный комплект.
Подходит</t>
    </r>
    <r>
      <rPr>
        <i/>
        <sz val="8"/>
        <color indexed="8"/>
        <rFont val="Arial Cyr"/>
        <charset val="204"/>
      </rPr>
      <t xml:space="preserve"> блок управления CUSD-1 (AN-Motors).</t>
    </r>
  </si>
  <si>
    <t>Комплекты электроприводов для промышленных ворот - серия TARGO</t>
  </si>
  <si>
    <r>
      <t>до 12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180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</si>
  <si>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35Н/м, IP65, интенсивность эксплуатации 25%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</si>
  <si>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260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</si>
  <si>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50Н/м, IP65, интенсивность эксплуатации 25%</t>
  </si>
  <si>
    <t>400В, max крутящий момент 50Н/м, IP65, интенсивность эксплуатации 60%</t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</si>
  <si>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500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</si>
  <si>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100Н/м, IP65, интенсивность эксплуатации 60%</t>
  </si>
  <si>
    <r>
      <t>до 42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750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</si>
  <si>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130Н/м, IP65, интенсивность эксплуатации 60%</t>
  </si>
  <si>
    <t>Универсальный одноканальный радиоприемник, память на 500 пультов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</si>
  <si>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</si>
  <si>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ALUTECH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</si>
  <si>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</si>
  <si>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</si>
  <si>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Комплект из 3-х пар фотоэлементов проводных, компактных</t>
  </si>
  <si>
    <t>AT-4N-KIT10</t>
  </si>
  <si>
    <t>Пульты ДУ 4к Alutech в комплекте (10 шт.)</t>
  </si>
  <si>
    <t>AT-4N-KIT100</t>
  </si>
  <si>
    <t>Пульты ДУ 4к Alutech в комплекте (100 шт.)</t>
  </si>
  <si>
    <t>LM-L-KIT3</t>
  </si>
  <si>
    <t>Фотоэлементы в комплекте (3 пары)</t>
  </si>
  <si>
    <t>SL-U-KIT3</t>
  </si>
  <si>
    <t>Лампа сигнальная в комплекте (3 шт.)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</si>
  <si>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</si>
  <si>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>назад к прайс-листу</t>
  </si>
  <si>
    <t xml:space="preserve">АТ-4 </t>
  </si>
  <si>
    <t>(новая кодировка)</t>
  </si>
  <si>
    <t>(старая кодировка)</t>
  </si>
  <si>
    <t>Роллетные приводы со встроенным радиоуправлением</t>
  </si>
  <si>
    <t>Новый универсальный пульт АТ-4N</t>
  </si>
  <si>
    <t>Управление воротной и роллетной автоматикой с одного пульта ДУ!</t>
  </si>
  <si>
    <t>Примечание:</t>
  </si>
  <si>
    <t>Пульты ДУ АТ-4А / АТ-4B / AT-4m – также обладают новой кодировкой</t>
  </si>
  <si>
    <r>
      <t>AT-4N</t>
    </r>
    <r>
      <rPr>
        <sz val="14"/>
        <color rgb="FF000000"/>
        <rFont val="Arial"/>
        <family val="2"/>
        <charset val="204"/>
      </rPr>
      <t xml:space="preserve"> </t>
    </r>
  </si>
  <si>
    <r>
      <t>Автоматика</t>
    </r>
    <r>
      <rPr>
        <b/>
        <sz val="18"/>
        <color rgb="FF000000"/>
        <rFont val="Arial"/>
        <family val="2"/>
        <charset val="204"/>
      </rPr>
      <t xml:space="preserve"> ALUTECH</t>
    </r>
  </si>
  <si>
    <r>
      <t xml:space="preserve">Автоматика </t>
    </r>
    <r>
      <rPr>
        <b/>
        <sz val="18"/>
        <color rgb="FF000000"/>
        <rFont val="Arial"/>
        <family val="2"/>
        <charset val="204"/>
      </rPr>
      <t>AN-Motors *</t>
    </r>
  </si>
  <si>
    <r>
      <t xml:space="preserve">Блоки управления для роллет </t>
    </r>
    <r>
      <rPr>
        <b/>
        <sz val="18"/>
        <color rgb="FF000000"/>
        <rFont val="Arial"/>
        <family val="2"/>
        <charset val="204"/>
      </rPr>
      <t>CURD-1, CURD-2</t>
    </r>
  </si>
  <si>
    <t xml:space="preserve">4-х канальный пульт дистанционного управления </t>
  </si>
  <si>
    <t>Подходят также для автоматики AN-Motors! Подробно здесь.</t>
  </si>
  <si>
    <t>RT1000KIT</t>
  </si>
  <si>
    <t>RT1000LKIT</t>
  </si>
  <si>
    <t>высота ворот до 2,4 м</t>
  </si>
  <si>
    <t>высота ворот до 2,7 м</t>
  </si>
  <si>
    <t>24В, max тяговое усилие 800Н, скорость 150 мм/сек, LED-подсветка</t>
  </si>
  <si>
    <t>24В, max тяговое усилие 1200Н, скорость 150 мм/сек, LED-подсветка</t>
  </si>
  <si>
    <r>
      <t>24В, max тяговое усилие 600Н,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</si>
  <si>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r>
      <t>24В, max тяговое усилие 1000Н,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</si>
  <si>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t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</si>
  <si>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</si>
  <si>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LTB4N</t>
  </si>
  <si>
    <t>LTB5N</t>
  </si>
  <si>
    <t>LTB6N</t>
  </si>
  <si>
    <t>LTD-N</t>
  </si>
  <si>
    <t>LTP-N</t>
  </si>
  <si>
    <t>Демпфер</t>
  </si>
  <si>
    <t>RAL3020</t>
  </si>
  <si>
    <t>Заглушка торцевая</t>
  </si>
  <si>
    <t>Рейка шлагбаумная 4,25 м</t>
  </si>
  <si>
    <t>Рейка шлагбаумная 5,25 м</t>
  </si>
  <si>
    <t>Рейка шлагбаумная 6,25 м</t>
  </si>
  <si>
    <t>TR-CH</t>
  </si>
  <si>
    <t>Цепь аварийного подъема для приводов Targo (цена указана за 1 м)</t>
  </si>
  <si>
    <t>Цепь аварийного подъема  TR-CH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</si>
  <si>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</si>
  <si>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FRK99;
Заглушки для стрелы RBN91;
Наклейки светоотражающие;
</t>
    </r>
    <r>
      <rPr>
        <b/>
        <u/>
        <sz val="8"/>
        <rFont val="Arial Cyr"/>
        <charset val="204"/>
      </rPr>
      <t>Опора WA11C.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</si>
  <si>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</si>
  <si>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t xml:space="preserve">Опора для стрелы стационарная </t>
  </si>
  <si>
    <t xml:space="preserve">Опора для стрелы подвижная </t>
  </si>
  <si>
    <t>до 500 кг, 
до 5 м</t>
  </si>
  <si>
    <t>Комплекты электроприводов для откатных ворот - серия ROTEO</t>
  </si>
  <si>
    <t>Комплекты электроприводов для распашных ворот - серия AMBO</t>
  </si>
  <si>
    <t>AR-1-500</t>
  </si>
  <si>
    <t>Универсальный 1к приемник AN-Motors</t>
  </si>
  <si>
    <t>ASF50L1RV230-01</t>
  </si>
  <si>
    <t>Двойная подвесная светодиодная лампа, ASF50-230</t>
  </si>
  <si>
    <t>Двойная подвесная светодиодная лампа, 230В</t>
  </si>
  <si>
    <t>BVD-1</t>
  </si>
  <si>
    <t xml:space="preserve"> ЖК панель съемная для настройки CS 300</t>
  </si>
  <si>
    <t>устаревшая, заменена на 99364</t>
  </si>
  <si>
    <t>Демпфер красный</t>
  </si>
  <si>
    <t>выводится из ассортимента, заменена на арт. BVD-1</t>
  </si>
  <si>
    <t>LG-500</t>
  </si>
  <si>
    <t>до 8,4 м2
max высота ворот зависит от выбранной рейки</t>
  </si>
  <si>
    <t>24В, max тяговое усилие 500Н, скорость 140 мм/сек, LED-подсветка</t>
  </si>
  <si>
    <t xml:space="preserve"> Новинка!</t>
  </si>
  <si>
    <t>Комплект шлагбаума BV-5 (со стрелой 4,3 метра)</t>
  </si>
  <si>
    <t>Комплект шлагбаума BV-5 (со стрелой 5,3 метра)</t>
  </si>
  <si>
    <t xml:space="preserve">230В, крутящий момент 230Н/м, максимальное время закрытия/открытия  6 сек, интенсивность 90%
Рабочий ресурс  от 1 000 000 циклов.
</t>
  </si>
  <si>
    <t>BV-5</t>
  </si>
  <si>
    <t>BVD</t>
  </si>
  <si>
    <t>BVS.01</t>
  </si>
  <si>
    <t>RBN8-4</t>
  </si>
  <si>
    <t>RBN8-5</t>
  </si>
  <si>
    <t>230В, крутящий момент 230Н/м, максимальное время закрытия/открытия  6 сек, интенсивность 90%
Рабочий ресурс  от 1 000 000 циклов.</t>
  </si>
  <si>
    <t>Комплект наклеек светоотражающих "ALUTECH" (24 шт.)</t>
  </si>
  <si>
    <t>Демпфер белый</t>
  </si>
  <si>
    <t>RAL9003</t>
  </si>
  <si>
    <t>Рейка шлагбаумная, 4,3 м.</t>
  </si>
  <si>
    <t>Рейка шлагбаумная, 5,3 м.</t>
  </si>
  <si>
    <t>ASB-6R</t>
  </si>
  <si>
    <t>ASB-6L</t>
  </si>
  <si>
    <t>ASB-6-D</t>
  </si>
  <si>
    <t>Демпфер для рейки RBN12</t>
  </si>
  <si>
    <t>RBN12-4</t>
  </si>
  <si>
    <t>Рейка шлагбаумная 4,3 м</t>
  </si>
  <si>
    <t>RBN12-5</t>
  </si>
  <si>
    <t>Рейка шлагбаумная 5,3 м</t>
  </si>
  <si>
    <t>RBN12-6</t>
  </si>
  <si>
    <t>Рейка шлагбаумная 6,3 м</t>
  </si>
  <si>
    <t>Комплект шлагбаума ASB-6R (со стрелой 4,3 метра)</t>
  </si>
  <si>
    <t>Комплект шлагбаума ASB-6R (со стрелой 5,3 метра)</t>
  </si>
  <si>
    <t>Комплект шлагбаума ASB-6R (с прямоугольной стрелой 6,3 метра)</t>
  </si>
  <si>
    <t>Комплект шлагбаума ASB-6R (с круглой стрелой 6,25 метра)</t>
  </si>
  <si>
    <t>230В, крутящий момент 230Н/м, максимальное время закрытия/открытия (90°) - 6 сек, 100 циклов/час Рабочий ресурс  от 
2 500 000 циклов.</t>
  </si>
  <si>
    <t>Шлагбаум ASB-6R/L</t>
  </si>
  <si>
    <t>Шлагбаум ASB6000R/L</t>
  </si>
  <si>
    <r>
      <t xml:space="preserve">Состав:
Тумба шлагбаума ASB-6R/L; Блок управления; радиоприемник;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</si>
  <si>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t>длина демпфера равна эффективной длине стрелы</t>
  </si>
  <si>
    <t>Состав:
Тумба шлагбаума BV-5; Блок управления со встроенным радиоприемником; 2 ПДУ;  Заглушка для прямогугольной стрелы;
Рейка RBN8;
Демпфер BVD;
Наклейки светоотражающие.</t>
  </si>
  <si>
    <t>Состав:
Тумба шлагбаума BV-5; Блок управления со встроенным радиоприемником; 2 ПДУ; Заглушка для прямогугольной стрелы;
Рейка RBN8;
Демпфер BVD;
Наклейки светоотражающие.</t>
  </si>
  <si>
    <t>Стойка  шлагбаума со встроенным блоком управления и радиоприемником, заглушка для прямоугольной стрелы,
два четырехканальных пульта, монтажный набор</t>
  </si>
  <si>
    <t>Состав:
Тумба шлагбаума ASB-6R/L; Блок управления; радиоприемник; 2 ПДУ; Заглушки для прямоугольной стрелы;
Рейка RBN12;
Демпфер ASB-6-D;
Наклейки светоотражающие.</t>
  </si>
  <si>
    <t>Состав:
Тумба шлагбаума ASB-6R/L; Блок управления; радиоприемник; 2 ПДУ; Заглушки для прямоугольной стрелы;
Рейка RBN12;
Демпфер ASB-6-D;
Наклейки светоотражающие;
Опора WA11C.</t>
  </si>
  <si>
    <t>Стойка  шлагбаума, 
встроенный блок управления, радиоприемник, заглушки для прямоугольной стрелы,
два четырехканальных пульта, монтажный набор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</si>
  <si>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встроенный  блок управления, радиоприемник, заглушки для прямоугольной стрелы,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</si>
  <si>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t>Шлагбаум BRAVO</t>
  </si>
  <si>
    <t>LGE-1000</t>
  </si>
  <si>
    <r>
      <t xml:space="preserve">при HL* ворот </t>
    </r>
    <r>
      <rPr>
        <b/>
        <sz val="8"/>
        <rFont val="Calibri"/>
        <family val="2"/>
        <charset val="204"/>
      </rPr>
      <t>≤</t>
    </r>
    <r>
      <rPr>
        <b/>
        <sz val="8"/>
        <rFont val="Arial Cyr"/>
        <charset val="204"/>
      </rPr>
      <t xml:space="preserve"> 1000 мм</t>
    </r>
  </si>
  <si>
    <r>
      <t xml:space="preserve">Удлинительная тяга </t>
    </r>
    <r>
      <rPr>
        <b/>
        <sz val="8"/>
        <color indexed="8"/>
        <rFont val="Arial Cyr"/>
        <charset val="204"/>
      </rPr>
      <t>(для высокого монтажа ворот)</t>
    </r>
    <r>
      <rPr>
        <sz val="8"/>
        <color indexed="8"/>
        <rFont val="Arial Cyr"/>
        <charset val="204"/>
      </rPr>
      <t>; комплектующие для монтажа.</t>
    </r>
  </si>
  <si>
    <t>LGE-1500</t>
  </si>
  <si>
    <r>
      <t xml:space="preserve">при 1000 </t>
    </r>
    <r>
      <rPr>
        <b/>
        <sz val="8"/>
        <rFont val="Calibri"/>
        <family val="2"/>
        <charset val="204"/>
      </rPr>
      <t xml:space="preserve">&lt; </t>
    </r>
    <r>
      <rPr>
        <b/>
        <sz val="8"/>
        <rFont val="Arial Cyr"/>
        <charset val="204"/>
      </rPr>
      <t xml:space="preserve">HL* </t>
    </r>
    <r>
      <rPr>
        <b/>
        <sz val="8"/>
        <rFont val="Calibri"/>
        <family val="2"/>
        <charset val="204"/>
      </rPr>
      <t>≤</t>
    </r>
    <r>
      <rPr>
        <b/>
        <sz val="6.8"/>
        <rFont val="Arial Cyr"/>
        <charset val="204"/>
      </rPr>
      <t xml:space="preserve"> 1500 </t>
    </r>
    <r>
      <rPr>
        <b/>
        <sz val="8"/>
        <rFont val="Arial Cyr"/>
        <charset val="204"/>
      </rPr>
      <t>мм</t>
    </r>
  </si>
  <si>
    <t>Тяга удлинительная</t>
  </si>
  <si>
    <t>LM-LB</t>
  </si>
  <si>
    <t>RTO-500MKIT</t>
  </si>
  <si>
    <t>RTO-1000MKIT</t>
  </si>
  <si>
    <t>RTO-2000MKIT</t>
  </si>
  <si>
    <r>
      <t>Электропривод  со встроенным блоком управления и радиоприемником (</t>
    </r>
    <r>
      <rPr>
        <b/>
        <sz val="8"/>
        <rFont val="Arial Cyr"/>
        <charset val="204"/>
      </rPr>
      <t>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</si>
  <si>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r>
      <t xml:space="preserve">Электропривод  со встроенным блоком управления и радиоприемником </t>
    </r>
    <r>
      <rPr>
        <b/>
        <sz val="8"/>
        <rFont val="Arial Cyr"/>
        <charset val="204"/>
      </rPr>
      <t>(магнитые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</si>
  <si>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t>Фотоэлементы беспроводные, компактные</t>
  </si>
</sst>
</file>

<file path=xl/styles.xml><?xml version="1.0" encoding="utf-8"?>
<styleSheet xmlns="http://schemas.openxmlformats.org/spreadsheetml/2006/main">
  <numFmts count="3">
    <numFmt numFmtId="43" formatCode="_-* #,##0.00_р_._-;\-* #,##0.00_р_._-;_-* &quot;-&quot;??_р_._-;_-@_-"/>
    <numFmt numFmtId="164" formatCode="_-* #,##0.00\ _₽_-;\-* #,##0.00\ _₽_-;_-* &quot;-&quot;??\ _₽_-;_-@_-"/>
    <numFmt numFmtId="166" formatCode=";;"/>
  </numFmts>
  <fonts count="6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0" tint="-0.14999847407452621"/>
      <name val="Arial Cyr"/>
      <charset val="204"/>
    </font>
    <font>
      <sz val="8"/>
      <color rgb="FFFF0000"/>
      <name val="Arial Cyr"/>
      <charset val="204"/>
    </font>
    <font>
      <b/>
      <u/>
      <sz val="8"/>
      <name val="Arial Cyr"/>
      <charset val="204"/>
    </font>
    <font>
      <sz val="9"/>
      <color theme="1"/>
      <name val="Arial Cyr"/>
      <charset val="204"/>
    </font>
    <font>
      <sz val="6"/>
      <color theme="0" tint="-0.249977111117893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6.5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80C535"/>
      <name val="Arial Cyr"/>
      <charset val="204"/>
    </font>
    <font>
      <sz val="11"/>
      <name val="Calibri"/>
      <family val="2"/>
      <charset val="204"/>
      <scheme val="minor"/>
    </font>
    <font>
      <i/>
      <sz val="8"/>
      <color indexed="8"/>
      <name val="Arial Cyr"/>
      <charset val="204"/>
    </font>
    <font>
      <b/>
      <sz val="9"/>
      <color rgb="FFFF0000"/>
      <name val="Arial Cyr"/>
      <charset val="204"/>
    </font>
    <font>
      <sz val="9"/>
      <name val="Calibri"/>
      <family val="2"/>
      <charset val="204"/>
      <scheme val="minor"/>
    </font>
    <font>
      <vertAlign val="superscript"/>
      <sz val="8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vertAlign val="superscript"/>
      <sz val="8"/>
      <color theme="1"/>
      <name val="Calibri"/>
      <family val="2"/>
      <charset val="204"/>
      <scheme val="minor"/>
    </font>
    <font>
      <b/>
      <u/>
      <sz val="8"/>
      <color indexed="8"/>
      <name val="Arial Cyr"/>
      <charset val="204"/>
    </font>
    <font>
      <u/>
      <sz val="8"/>
      <color rgb="FFFF0000"/>
      <name val="Arial Cyr"/>
      <charset val="204"/>
    </font>
    <font>
      <i/>
      <sz val="9"/>
      <color theme="1"/>
      <name val="Calibri"/>
      <family val="2"/>
      <charset val="204"/>
      <scheme val="minor"/>
    </font>
    <font>
      <i/>
      <sz val="10"/>
      <name val="Arial Cyr"/>
      <charset val="204"/>
    </font>
    <font>
      <b/>
      <sz val="12"/>
      <name val="Arial Cyr"/>
      <charset val="204"/>
    </font>
    <font>
      <i/>
      <sz val="8"/>
      <name val="Arial Cyr"/>
      <charset val="204"/>
    </font>
    <font>
      <sz val="8"/>
      <color rgb="FFC00000"/>
      <name val="Arial Cyr"/>
      <charset val="204"/>
    </font>
    <font>
      <b/>
      <u/>
      <sz val="8"/>
      <color rgb="FFC00000"/>
      <name val="Arial Cyr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sz val="28"/>
      <color rgb="FF3B3838"/>
      <name val="Arial"/>
      <family val="2"/>
      <charset val="204"/>
    </font>
    <font>
      <sz val="18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8"/>
      <color rgb="FFC00000"/>
      <name val="Arial Cyr"/>
      <charset val="204"/>
    </font>
    <font>
      <sz val="8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8"/>
      <name val="Calibri"/>
      <family val="2"/>
      <charset val="204"/>
    </font>
    <font>
      <b/>
      <sz val="6.8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</borders>
  <cellStyleXfs count="25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1" fillId="0" borderId="0" applyNumberFormat="0" applyFill="0" applyBorder="0" applyAlignment="0" applyProtection="0"/>
  </cellStyleXfs>
  <cellXfs count="492">
    <xf numFmtId="0" fontId="0" fillId="0" borderId="0" xfId="0"/>
    <xf numFmtId="0" fontId="1" fillId="0" borderId="0" xfId="2"/>
    <xf numFmtId="0" fontId="2" fillId="0" borderId="0" xfId="1" applyFont="1"/>
    <xf numFmtId="0" fontId="2" fillId="0" borderId="0" xfId="1" applyFont="1" applyAlignment="1">
      <alignment wrapText="1"/>
    </xf>
    <xf numFmtId="0" fontId="11" fillId="0" borderId="1" xfId="1" applyFont="1" applyFill="1" applyBorder="1" applyAlignment="1">
      <alignment horizontal="left" vertical="center" wrapText="1"/>
    </xf>
    <xf numFmtId="0" fontId="14" fillId="0" borderId="0" xfId="1" applyFont="1" applyBorder="1"/>
    <xf numFmtId="0" fontId="12" fillId="0" borderId="0" xfId="2" applyFont="1" applyAlignment="1">
      <alignment horizontal="center" vertical="center"/>
    </xf>
    <xf numFmtId="0" fontId="1" fillId="0" borderId="0" xfId="2" applyAlignment="1">
      <alignment horizontal="center"/>
    </xf>
    <xf numFmtId="1" fontId="22" fillId="0" borderId="1" xfId="3" applyNumberFormat="1" applyFont="1" applyBorder="1" applyAlignment="1">
      <alignment horizontal="center" vertical="center"/>
    </xf>
    <xf numFmtId="0" fontId="24" fillId="0" borderId="0" xfId="1" applyFont="1" applyFill="1" applyAlignment="1">
      <alignment vertical="center"/>
    </xf>
    <xf numFmtId="0" fontId="24" fillId="0" borderId="0" xfId="1" applyFont="1" applyFill="1" applyAlignment="1">
      <alignment vertical="center" wrapText="1"/>
    </xf>
    <xf numFmtId="0" fontId="25" fillId="0" borderId="0" xfId="4" applyFont="1" applyBorder="1" applyAlignment="1">
      <alignment horizontal="center" wrapText="1"/>
    </xf>
    <xf numFmtId="9" fontId="27" fillId="3" borderId="1" xfId="4" applyNumberFormat="1" applyFont="1" applyFill="1" applyBorder="1" applyAlignment="1" applyProtection="1">
      <alignment horizontal="center" wrapText="1"/>
      <protection hidden="1"/>
    </xf>
    <xf numFmtId="0" fontId="26" fillId="0" borderId="0" xfId="1" applyNumberFormat="1" applyFont="1" applyFill="1" applyAlignment="1">
      <alignment horizontal="center" vertical="center"/>
    </xf>
    <xf numFmtId="0" fontId="24" fillId="0" borderId="0" xfId="1" applyNumberFormat="1" applyFont="1" applyFill="1" applyAlignment="1">
      <alignment horizontal="center" vertical="center"/>
    </xf>
    <xf numFmtId="0" fontId="26" fillId="0" borderId="0" xfId="1" applyFont="1" applyFill="1" applyAlignment="1"/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center"/>
    </xf>
    <xf numFmtId="0" fontId="29" fillId="0" borderId="0" xfId="1" applyFont="1" applyFill="1" applyAlignment="1">
      <alignment horizontal="center"/>
    </xf>
    <xf numFmtId="0" fontId="28" fillId="0" borderId="0" xfId="1" applyFont="1" applyFill="1" applyAlignment="1"/>
    <xf numFmtId="0" fontId="24" fillId="0" borderId="13" xfId="1" applyFont="1" applyFill="1" applyBorder="1" applyAlignment="1" applyProtection="1">
      <alignment horizontal="center" vertical="center" wrapText="1"/>
      <protection locked="0"/>
    </xf>
    <xf numFmtId="0" fontId="24" fillId="0" borderId="13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 wrapText="1"/>
    </xf>
    <xf numFmtId="0" fontId="26" fillId="0" borderId="0" xfId="1" applyFont="1" applyFill="1" applyBorder="1" applyAlignment="1"/>
    <xf numFmtId="0" fontId="26" fillId="0" borderId="16" xfId="1" applyFont="1" applyFill="1" applyBorder="1" applyAlignment="1" applyProtection="1">
      <alignment horizontal="center" vertical="center"/>
      <protection hidden="1"/>
    </xf>
    <xf numFmtId="49" fontId="26" fillId="0" borderId="20" xfId="1" applyNumberFormat="1" applyFont="1" applyFill="1" applyBorder="1" applyAlignment="1" applyProtection="1">
      <alignment vertical="center"/>
      <protection hidden="1"/>
    </xf>
    <xf numFmtId="0" fontId="26" fillId="0" borderId="20" xfId="1" applyFont="1" applyFill="1" applyBorder="1" applyAlignment="1" applyProtection="1">
      <alignment horizontal="center" vertical="center"/>
      <protection hidden="1"/>
    </xf>
    <xf numFmtId="0" fontId="26" fillId="0" borderId="20" xfId="1" applyFont="1" applyFill="1" applyBorder="1" applyAlignment="1" applyProtection="1">
      <alignment vertical="center"/>
      <protection hidden="1"/>
    </xf>
    <xf numFmtId="0" fontId="24" fillId="0" borderId="0" xfId="1" applyFont="1" applyFill="1" applyAlignment="1">
      <alignment horizontal="left"/>
    </xf>
    <xf numFmtId="0" fontId="26" fillId="0" borderId="0" xfId="1" applyFont="1" applyFill="1" applyAlignment="1">
      <alignment vertical="center"/>
    </xf>
    <xf numFmtId="0" fontId="8" fillId="0" borderId="1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/>
    <xf numFmtId="0" fontId="26" fillId="0" borderId="0" xfId="0" applyFont="1" applyFill="1" applyAlignment="1"/>
    <xf numFmtId="0" fontId="26" fillId="0" borderId="20" xfId="0" applyFont="1" applyFill="1" applyBorder="1" applyAlignment="1" applyProtection="1">
      <alignment horizontal="left"/>
      <protection hidden="1"/>
    </xf>
    <xf numFmtId="0" fontId="26" fillId="0" borderId="20" xfId="0" applyFont="1" applyFill="1" applyBorder="1" applyAlignment="1" applyProtection="1">
      <alignment horizontal="center" vertical="center"/>
      <protection hidden="1"/>
    </xf>
    <xf numFmtId="0" fontId="26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4" xfId="0" applyFont="1" applyFill="1" applyBorder="1" applyAlignment="1" applyProtection="1">
      <alignment horizontal="left"/>
      <protection hidden="1"/>
    </xf>
    <xf numFmtId="0" fontId="26" fillId="0" borderId="24" xfId="0" applyFont="1" applyFill="1" applyBorder="1" applyAlignment="1" applyProtection="1">
      <alignment horizontal="center" vertical="center"/>
      <protection hidden="1"/>
    </xf>
    <xf numFmtId="0" fontId="26" fillId="0" borderId="24" xfId="0" applyFont="1" applyFill="1" applyBorder="1" applyAlignment="1" applyProtection="1">
      <alignment horizontal="center" vertical="center" wrapText="1"/>
      <protection hidden="1"/>
    </xf>
    <xf numFmtId="0" fontId="26" fillId="0" borderId="20" xfId="20" applyFont="1" applyFill="1" applyBorder="1" applyAlignment="1" applyProtection="1">
      <alignment horizontal="left" vertical="center" wrapText="1"/>
      <protection hidden="1"/>
    </xf>
    <xf numFmtId="0" fontId="26" fillId="0" borderId="20" xfId="0" applyNumberFormat="1" applyFont="1" applyFill="1" applyBorder="1" applyAlignment="1" applyProtection="1">
      <alignment horizontal="left"/>
      <protection hidden="1"/>
    </xf>
    <xf numFmtId="49" fontId="26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20" xfId="0" applyFont="1" applyBorder="1" applyAlignment="1" applyProtection="1">
      <alignment horizontal="left"/>
      <protection hidden="1"/>
    </xf>
    <xf numFmtId="0" fontId="26" fillId="0" borderId="20" xfId="0" applyFont="1" applyBorder="1" applyAlignment="1" applyProtection="1">
      <alignment horizontal="center"/>
      <protection hidden="1"/>
    </xf>
    <xf numFmtId="0" fontId="26" fillId="0" borderId="20" xfId="0" applyFont="1" applyFill="1" applyBorder="1" applyAlignment="1" applyProtection="1">
      <alignment horizontal="center" vertical="center" wrapText="1" shrinkToFit="1"/>
      <protection hidden="1"/>
    </xf>
    <xf numFmtId="0" fontId="26" fillId="0" borderId="20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0" xfId="0" applyNumberFormat="1" applyFont="1" applyFill="1" applyBorder="1" applyAlignment="1" applyProtection="1">
      <alignment horizontal="left" vertical="center"/>
      <protection hidden="1"/>
    </xf>
    <xf numFmtId="0" fontId="26" fillId="0" borderId="24" xfId="1" applyNumberFormat="1" applyFont="1" applyFill="1" applyBorder="1" applyAlignment="1" applyProtection="1">
      <alignment horizontal="left" vertical="center"/>
      <protection hidden="1"/>
    </xf>
    <xf numFmtId="0" fontId="26" fillId="0" borderId="24" xfId="0" applyFont="1" applyBorder="1" applyAlignment="1" applyProtection="1">
      <alignment horizontal="center"/>
      <protection hidden="1"/>
    </xf>
    <xf numFmtId="0" fontId="26" fillId="0" borderId="24" xfId="0" applyFont="1" applyFill="1" applyBorder="1" applyAlignment="1" applyProtection="1">
      <alignment horizontal="center" vertical="center" wrapText="1" shrinkToFit="1"/>
      <protection hidden="1"/>
    </xf>
    <xf numFmtId="0" fontId="26" fillId="0" borderId="16" xfId="20" applyFont="1" applyFill="1" applyBorder="1" applyAlignment="1" applyProtection="1">
      <alignment horizontal="left" vertical="center" wrapText="1"/>
      <protection hidden="1"/>
    </xf>
    <xf numFmtId="0" fontId="26" fillId="0" borderId="16" xfId="0" applyNumberFormat="1" applyFont="1" applyFill="1" applyBorder="1" applyAlignment="1" applyProtection="1">
      <alignment horizontal="left"/>
      <protection hidden="1"/>
    </xf>
    <xf numFmtId="0" fontId="26" fillId="0" borderId="16" xfId="0" applyFont="1" applyFill="1" applyBorder="1" applyAlignment="1" applyProtection="1">
      <alignment horizontal="center" vertical="center"/>
      <protection hidden="1"/>
    </xf>
    <xf numFmtId="49" fontId="26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0" xfId="0" applyFont="1" applyFill="1" applyBorder="1" applyAlignment="1" applyProtection="1">
      <alignment horizontal="center"/>
      <protection hidden="1"/>
    </xf>
    <xf numFmtId="0" fontId="26" fillId="0" borderId="24" xfId="20" applyFont="1" applyFill="1" applyBorder="1" applyAlignment="1" applyProtection="1">
      <alignment horizontal="left" vertical="center" wrapText="1"/>
      <protection hidden="1"/>
    </xf>
    <xf numFmtId="0" fontId="26" fillId="0" borderId="24" xfId="0" applyNumberFormat="1" applyFont="1" applyFill="1" applyBorder="1" applyAlignment="1" applyProtection="1">
      <alignment horizontal="left"/>
      <protection hidden="1"/>
    </xf>
    <xf numFmtId="0" fontId="26" fillId="0" borderId="24" xfId="0" applyFont="1" applyFill="1" applyBorder="1" applyAlignment="1" applyProtection="1">
      <alignment horizontal="center"/>
      <protection hidden="1"/>
    </xf>
    <xf numFmtId="49" fontId="26" fillId="0" borderId="24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21" xfId="0" applyFont="1" applyBorder="1" applyAlignment="1">
      <alignment horizontal="left"/>
    </xf>
    <xf numFmtId="0" fontId="34" fillId="0" borderId="20" xfId="0" applyFont="1" applyFill="1" applyBorder="1" applyAlignment="1">
      <alignment horizontal="left"/>
    </xf>
    <xf numFmtId="0" fontId="34" fillId="0" borderId="9" xfId="0" applyFont="1" applyFill="1" applyBorder="1" applyAlignment="1">
      <alignment horizontal="left" wrapText="1"/>
    </xf>
    <xf numFmtId="0" fontId="26" fillId="0" borderId="20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6" fillId="0" borderId="20" xfId="0" applyNumberFormat="1" applyFont="1" applyFill="1" applyBorder="1" applyAlignment="1" applyProtection="1">
      <alignment horizontal="center" vertical="center"/>
      <protection hidden="1"/>
    </xf>
    <xf numFmtId="0" fontId="26" fillId="0" borderId="24" xfId="0" applyNumberFormat="1" applyFont="1" applyFill="1" applyBorder="1" applyAlignment="1" applyProtection="1">
      <alignment horizontal="center" vertical="center"/>
      <protection hidden="1"/>
    </xf>
    <xf numFmtId="0" fontId="26" fillId="0" borderId="24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2" xfId="0" applyFont="1" applyFill="1" applyBorder="1" applyAlignment="1" applyProtection="1">
      <alignment horizontal="center" vertical="center" wrapText="1"/>
      <protection hidden="1"/>
    </xf>
    <xf numFmtId="49" fontId="26" fillId="0" borderId="33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0" xfId="0" applyNumberFormat="1" applyFont="1" applyFill="1" applyBorder="1" applyAlignment="1" applyProtection="1">
      <alignment horizontal="left"/>
      <protection hidden="1"/>
    </xf>
    <xf numFmtId="0" fontId="26" fillId="0" borderId="20" xfId="0" applyFont="1" applyFill="1" applyBorder="1" applyAlignment="1" applyProtection="1">
      <alignment horizontal="left" vertical="center" wrapText="1"/>
      <protection hidden="1"/>
    </xf>
    <xf numFmtId="49" fontId="26" fillId="0" borderId="20" xfId="0" applyNumberFormat="1" applyFont="1" applyFill="1" applyBorder="1" applyAlignment="1" applyProtection="1">
      <alignment horizontal="center" vertical="center"/>
      <protection hidden="1"/>
    </xf>
    <xf numFmtId="2" fontId="26" fillId="0" borderId="22" xfId="0" applyNumberFormat="1" applyFont="1" applyFill="1" applyBorder="1" applyAlignment="1" applyProtection="1">
      <alignment horizontal="center"/>
      <protection hidden="1"/>
    </xf>
    <xf numFmtId="0" fontId="26" fillId="0" borderId="22" xfId="0" applyFont="1" applyFill="1" applyBorder="1" applyAlignment="1" applyProtection="1">
      <alignment horizontal="center"/>
      <protection hidden="1"/>
    </xf>
    <xf numFmtId="0" fontId="26" fillId="0" borderId="24" xfId="0" applyFont="1" applyFill="1" applyBorder="1" applyAlignment="1" applyProtection="1">
      <alignment horizontal="left" vertical="center"/>
      <protection hidden="1"/>
    </xf>
    <xf numFmtId="0" fontId="26" fillId="0" borderId="24" xfId="0" applyFont="1" applyFill="1" applyBorder="1" applyAlignment="1" applyProtection="1">
      <alignment horizontal="left" vertical="center" wrapText="1"/>
      <protection hidden="1"/>
    </xf>
    <xf numFmtId="0" fontId="24" fillId="0" borderId="24" xfId="0" applyFont="1" applyFill="1" applyBorder="1" applyAlignment="1" applyProtection="1">
      <alignment horizontal="center" vertical="center"/>
      <protection hidden="1"/>
    </xf>
    <xf numFmtId="0" fontId="26" fillId="0" borderId="34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>
      <alignment vertical="center"/>
    </xf>
    <xf numFmtId="0" fontId="26" fillId="0" borderId="0" xfId="1" applyNumberFormat="1" applyFont="1" applyFill="1" applyAlignment="1">
      <alignment vertical="center"/>
    </xf>
    <xf numFmtId="0" fontId="26" fillId="0" borderId="24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4" xfId="0" applyNumberFormat="1" applyFont="1" applyFill="1" applyBorder="1" applyAlignment="1" applyProtection="1">
      <alignment horizontal="left" vertical="center"/>
      <protection hidden="1"/>
    </xf>
    <xf numFmtId="0" fontId="26" fillId="0" borderId="34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24" xfId="0" applyFont="1" applyBorder="1" applyAlignment="1" applyProtection="1">
      <alignment horizontal="left"/>
      <protection hidden="1"/>
    </xf>
    <xf numFmtId="0" fontId="26" fillId="0" borderId="24" xfId="0" applyFont="1" applyBorder="1" applyAlignment="1" applyProtection="1">
      <alignment horizontal="left"/>
      <protection hidden="1"/>
    </xf>
    <xf numFmtId="0" fontId="26" fillId="0" borderId="27" xfId="0" applyFont="1" applyFill="1" applyBorder="1" applyAlignment="1" applyProtection="1">
      <alignment horizontal="center" vertical="center" wrapText="1" shrinkToFit="1"/>
      <protection hidden="1"/>
    </xf>
    <xf numFmtId="0" fontId="26" fillId="0" borderId="20" xfId="0" applyFont="1" applyBorder="1" applyAlignment="1" applyProtection="1">
      <alignment horizontal="left"/>
      <protection hidden="1"/>
    </xf>
    <xf numFmtId="0" fontId="26" fillId="0" borderId="8" xfId="0" applyFont="1" applyFill="1" applyBorder="1" applyAlignment="1" applyProtection="1">
      <alignment horizontal="center" vertical="center" wrapText="1" shrinkToFit="1"/>
      <protection hidden="1"/>
    </xf>
    <xf numFmtId="0" fontId="33" fillId="0" borderId="20" xfId="0" applyFont="1" applyBorder="1" applyAlignment="1" applyProtection="1">
      <alignment horizontal="left" wrapText="1"/>
      <protection hidden="1"/>
    </xf>
    <xf numFmtId="0" fontId="26" fillId="0" borderId="20" xfId="0" applyFont="1" applyBorder="1" applyAlignment="1" applyProtection="1">
      <alignment horizontal="left" wrapText="1"/>
      <protection hidden="1"/>
    </xf>
    <xf numFmtId="0" fontId="26" fillId="0" borderId="24" xfId="1" applyFont="1" applyFill="1" applyBorder="1" applyAlignment="1" applyProtection="1">
      <alignment horizontal="left" vertical="center" wrapText="1"/>
    </xf>
    <xf numFmtId="0" fontId="11" fillId="0" borderId="30" xfId="1" applyFont="1" applyFill="1" applyBorder="1" applyAlignment="1">
      <alignment vertical="center" wrapText="1"/>
    </xf>
    <xf numFmtId="0" fontId="26" fillId="0" borderId="24" xfId="0" applyFont="1" applyFill="1" applyBorder="1" applyAlignment="1">
      <alignment horizontal="center" vertical="center"/>
    </xf>
    <xf numFmtId="0" fontId="3" fillId="0" borderId="35" xfId="1" applyFont="1" applyBorder="1"/>
    <xf numFmtId="0" fontId="35" fillId="2" borderId="11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vertical="center" wrapText="1"/>
    </xf>
    <xf numFmtId="0" fontId="2" fillId="2" borderId="0" xfId="1" applyFont="1" applyFill="1"/>
    <xf numFmtId="0" fontId="8" fillId="2" borderId="0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wrapText="1"/>
    </xf>
    <xf numFmtId="0" fontId="0" fillId="2" borderId="0" xfId="0" applyFill="1" applyBorder="1"/>
    <xf numFmtId="0" fontId="5" fillId="4" borderId="22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vertical="center" wrapText="1"/>
    </xf>
    <xf numFmtId="0" fontId="14" fillId="2" borderId="0" xfId="1" applyFont="1" applyFill="1" applyBorder="1"/>
    <xf numFmtId="1" fontId="14" fillId="2" borderId="0" xfId="1" applyNumberFormat="1" applyFont="1" applyFill="1" applyBorder="1" applyAlignment="1">
      <alignment horizontal="center" vertical="center" wrapText="1"/>
    </xf>
    <xf numFmtId="1" fontId="22" fillId="2" borderId="0" xfId="3" applyNumberFormat="1" applyFont="1" applyFill="1" applyBorder="1" applyAlignment="1">
      <alignment horizontal="center" vertical="center"/>
    </xf>
    <xf numFmtId="1" fontId="5" fillId="2" borderId="0" xfId="1" applyNumberFormat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0" fontId="11" fillId="0" borderId="3" xfId="1" applyFont="1" applyFill="1" applyBorder="1" applyAlignment="1">
      <alignment horizontal="left" vertical="center" wrapText="1"/>
    </xf>
    <xf numFmtId="1" fontId="22" fillId="0" borderId="45" xfId="3" applyNumberFormat="1" applyFont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wrapText="1"/>
    </xf>
    <xf numFmtId="0" fontId="12" fillId="2" borderId="0" xfId="2" applyFont="1" applyFill="1" applyAlignment="1">
      <alignment horizontal="center" vertical="center"/>
    </xf>
    <xf numFmtId="0" fontId="36" fillId="2" borderId="0" xfId="2" applyFont="1" applyFill="1"/>
    <xf numFmtId="0" fontId="1" fillId="2" borderId="0" xfId="2" applyFill="1" applyAlignment="1">
      <alignment horizontal="center"/>
    </xf>
    <xf numFmtId="0" fontId="1" fillId="2" borderId="0" xfId="2" applyFont="1" applyFill="1" applyAlignment="1">
      <alignment horizontal="center"/>
    </xf>
    <xf numFmtId="0" fontId="1" fillId="2" borderId="0" xfId="2" applyFill="1"/>
    <xf numFmtId="0" fontId="1" fillId="2" borderId="0" xfId="2" applyFill="1" applyBorder="1"/>
    <xf numFmtId="0" fontId="1" fillId="2" borderId="11" xfId="2" applyFill="1" applyBorder="1"/>
    <xf numFmtId="0" fontId="36" fillId="0" borderId="0" xfId="2" applyFont="1"/>
    <xf numFmtId="0" fontId="1" fillId="0" borderId="0" xfId="2" applyFont="1" applyAlignment="1">
      <alignment horizontal="center"/>
    </xf>
    <xf numFmtId="0" fontId="1" fillId="0" borderId="0" xfId="2" applyFill="1" applyBorder="1"/>
    <xf numFmtId="0" fontId="27" fillId="4" borderId="10" xfId="1" applyFont="1" applyFill="1" applyBorder="1" applyAlignment="1" applyProtection="1">
      <alignment vertical="center"/>
      <protection hidden="1"/>
    </xf>
    <xf numFmtId="0" fontId="30" fillId="4" borderId="11" xfId="1" applyFont="1" applyFill="1" applyBorder="1" applyAlignment="1" applyProtection="1">
      <alignment vertical="center"/>
      <protection hidden="1"/>
    </xf>
    <xf numFmtId="4" fontId="30" fillId="4" borderId="12" xfId="1" applyNumberFormat="1" applyFont="1" applyFill="1" applyBorder="1" applyAlignment="1" applyProtection="1">
      <alignment vertical="center"/>
      <protection hidden="1"/>
    </xf>
    <xf numFmtId="0" fontId="26" fillId="0" borderId="19" xfId="1" applyFont="1" applyFill="1" applyBorder="1" applyAlignment="1" applyProtection="1">
      <alignment horizontal="left" vertical="center"/>
      <protection hidden="1"/>
    </xf>
    <xf numFmtId="49" fontId="26" fillId="0" borderId="31" xfId="1" applyNumberFormat="1" applyFont="1" applyFill="1" applyBorder="1" applyAlignment="1" applyProtection="1">
      <alignment vertical="center"/>
      <protection hidden="1"/>
    </xf>
    <xf numFmtId="0" fontId="26" fillId="0" borderId="6" xfId="1" applyFont="1" applyFill="1" applyBorder="1" applyAlignment="1" applyProtection="1">
      <alignment vertical="center" wrapText="1"/>
      <protection hidden="1"/>
    </xf>
    <xf numFmtId="0" fontId="26" fillId="0" borderId="14" xfId="1" applyFont="1" applyFill="1" applyBorder="1" applyAlignment="1" applyProtection="1">
      <alignment horizontal="center" vertical="center"/>
      <protection hidden="1"/>
    </xf>
    <xf numFmtId="0" fontId="26" fillId="0" borderId="6" xfId="1" applyFont="1" applyFill="1" applyBorder="1" applyAlignment="1" applyProtection="1">
      <alignment horizontal="center" vertical="center"/>
      <protection hidden="1"/>
    </xf>
    <xf numFmtId="0" fontId="8" fillId="0" borderId="38" xfId="1" applyFont="1" applyFill="1" applyBorder="1" applyAlignment="1">
      <alignment horizontal="center" vertical="center" wrapText="1"/>
    </xf>
    <xf numFmtId="1" fontId="14" fillId="0" borderId="23" xfId="1" applyNumberFormat="1" applyFont="1" applyFill="1" applyBorder="1" applyAlignment="1">
      <alignment horizontal="center" vertical="center" wrapText="1"/>
    </xf>
    <xf numFmtId="1" fontId="14" fillId="0" borderId="46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top" wrapText="1"/>
    </xf>
    <xf numFmtId="0" fontId="5" fillId="2" borderId="0" xfId="1" applyFont="1" applyFill="1" applyBorder="1" applyAlignment="1">
      <alignment horizontal="center" vertical="center" wrapText="1"/>
    </xf>
    <xf numFmtId="0" fontId="26" fillId="0" borderId="26" xfId="0" applyNumberFormat="1" applyFont="1" applyFill="1" applyBorder="1" applyAlignment="1" applyProtection="1">
      <alignment horizontal="center" vertical="center" wrapText="1"/>
      <protection hidden="1"/>
    </xf>
    <xf numFmtId="1" fontId="14" fillId="2" borderId="21" xfId="1" applyNumberFormat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vertical="top" wrapText="1"/>
    </xf>
    <xf numFmtId="0" fontId="8" fillId="2" borderId="0" xfId="1" applyFont="1" applyFill="1" applyBorder="1" applyAlignment="1">
      <alignment horizontal="center" vertical="top" wrapText="1"/>
    </xf>
    <xf numFmtId="0" fontId="2" fillId="2" borderId="0" xfId="1" applyFont="1" applyFill="1" applyBorder="1" applyAlignment="1">
      <alignment vertical="top"/>
    </xf>
    <xf numFmtId="0" fontId="14" fillId="2" borderId="0" xfId="0" applyFont="1" applyFill="1" applyBorder="1" applyAlignment="1">
      <alignment horizontal="center" vertical="center"/>
    </xf>
    <xf numFmtId="0" fontId="39" fillId="2" borderId="0" xfId="0" applyFont="1" applyFill="1" applyBorder="1" applyAlignment="1">
      <alignment vertical="top"/>
    </xf>
    <xf numFmtId="0" fontId="24" fillId="0" borderId="10" xfId="1" applyFont="1" applyFill="1" applyBorder="1" applyAlignment="1" applyProtection="1">
      <alignment horizontal="center" vertical="center" wrapText="1"/>
      <protection locked="0"/>
    </xf>
    <xf numFmtId="0" fontId="24" fillId="0" borderId="35" xfId="1" applyFont="1" applyFill="1" applyBorder="1" applyAlignment="1">
      <alignment horizontal="center" vertical="center" wrapText="1"/>
    </xf>
    <xf numFmtId="4" fontId="30" fillId="4" borderId="11" xfId="1" applyNumberFormat="1" applyFont="1" applyFill="1" applyBorder="1" applyAlignment="1" applyProtection="1">
      <alignment vertical="center"/>
      <protection hidden="1"/>
    </xf>
    <xf numFmtId="0" fontId="30" fillId="5" borderId="10" xfId="0" applyFont="1" applyFill="1" applyBorder="1" applyAlignment="1">
      <alignment vertical="center"/>
    </xf>
    <xf numFmtId="0" fontId="30" fillId="5" borderId="11" xfId="0" applyFont="1" applyFill="1" applyBorder="1" applyAlignment="1">
      <alignment vertical="center"/>
    </xf>
    <xf numFmtId="0" fontId="28" fillId="0" borderId="0" xfId="1" applyFont="1" applyFill="1" applyAlignment="1">
      <alignment horizontal="left" wrapText="1"/>
    </xf>
    <xf numFmtId="0" fontId="30" fillId="4" borderId="11" xfId="1" applyFont="1" applyFill="1" applyBorder="1" applyAlignment="1" applyProtection="1">
      <alignment vertical="center" wrapText="1"/>
      <protection hidden="1"/>
    </xf>
    <xf numFmtId="0" fontId="30" fillId="5" borderId="11" xfId="0" applyFont="1" applyFill="1" applyBorder="1" applyAlignment="1">
      <alignment vertical="center" wrapText="1"/>
    </xf>
    <xf numFmtId="0" fontId="26" fillId="0" borderId="20" xfId="0" applyFont="1" applyFill="1" applyBorder="1" applyAlignment="1" applyProtection="1">
      <alignment wrapText="1"/>
      <protection hidden="1"/>
    </xf>
    <xf numFmtId="0" fontId="26" fillId="0" borderId="24" xfId="0" applyFont="1" applyFill="1" applyBorder="1" applyAlignment="1" applyProtection="1">
      <alignment wrapText="1"/>
      <protection hidden="1"/>
    </xf>
    <xf numFmtId="0" fontId="26" fillId="0" borderId="20" xfId="0" applyNumberFormat="1" applyFont="1" applyFill="1" applyBorder="1" applyAlignment="1" applyProtection="1">
      <alignment vertical="center" wrapText="1"/>
      <protection hidden="1"/>
    </xf>
    <xf numFmtId="0" fontId="26" fillId="0" borderId="20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24" xfId="1" applyNumberFormat="1" applyFont="1" applyFill="1" applyBorder="1" applyAlignment="1" applyProtection="1">
      <alignment horizontal="left" vertical="center" wrapText="1"/>
      <protection hidden="1"/>
    </xf>
    <xf numFmtId="49" fontId="26" fillId="0" borderId="20" xfId="0" applyNumberFormat="1" applyFont="1" applyFill="1" applyBorder="1" applyAlignment="1" applyProtection="1">
      <alignment wrapText="1"/>
      <protection hidden="1"/>
    </xf>
    <xf numFmtId="49" fontId="26" fillId="0" borderId="24" xfId="0" applyNumberFormat="1" applyFont="1" applyFill="1" applyBorder="1" applyAlignment="1" applyProtection="1">
      <alignment wrapText="1"/>
      <protection hidden="1"/>
    </xf>
    <xf numFmtId="49" fontId="26" fillId="0" borderId="6" xfId="0" applyNumberFormat="1" applyFont="1" applyFill="1" applyBorder="1" applyAlignment="1" applyProtection="1">
      <alignment wrapText="1"/>
      <protection hidden="1"/>
    </xf>
    <xf numFmtId="0" fontId="26" fillId="0" borderId="9" xfId="0" applyNumberFormat="1" applyFont="1" applyFill="1" applyBorder="1" applyAlignment="1" applyProtection="1">
      <alignment wrapText="1"/>
      <protection hidden="1"/>
    </xf>
    <xf numFmtId="0" fontId="26" fillId="0" borderId="20" xfId="0" applyFont="1" applyFill="1" applyBorder="1" applyAlignment="1" applyProtection="1">
      <alignment horizontal="left" wrapText="1"/>
      <protection hidden="1"/>
    </xf>
    <xf numFmtId="49" fontId="26" fillId="0" borderId="16" xfId="0" applyNumberFormat="1" applyFont="1" applyFill="1" applyBorder="1" applyAlignment="1" applyProtection="1">
      <alignment wrapText="1"/>
      <protection hidden="1"/>
    </xf>
    <xf numFmtId="0" fontId="26" fillId="0" borderId="24" xfId="0" applyNumberFormat="1" applyFont="1" applyFill="1" applyBorder="1" applyAlignment="1" applyProtection="1">
      <alignment vertical="center" wrapText="1"/>
      <protection hidden="1"/>
    </xf>
    <xf numFmtId="0" fontId="26" fillId="0" borderId="26" xfId="0" applyFont="1" applyBorder="1" applyAlignment="1" applyProtection="1">
      <alignment horizontal="left" wrapText="1"/>
      <protection hidden="1"/>
    </xf>
    <xf numFmtId="0" fontId="26" fillId="0" borderId="0" xfId="1" applyFont="1" applyFill="1" applyAlignment="1">
      <alignment wrapText="1"/>
    </xf>
    <xf numFmtId="0" fontId="26" fillId="0" borderId="20" xfId="20" applyFont="1" applyFill="1" applyBorder="1" applyAlignment="1" applyProtection="1">
      <alignment horizontal="left" vertical="top" wrapText="1"/>
      <protection hidden="1"/>
    </xf>
    <xf numFmtId="0" fontId="26" fillId="0" borderId="20" xfId="0" applyNumberFormat="1" applyFont="1" applyFill="1" applyBorder="1" applyAlignment="1" applyProtection="1">
      <alignment horizontal="left" vertical="top"/>
      <protection hidden="1"/>
    </xf>
    <xf numFmtId="49" fontId="26" fillId="0" borderId="9" xfId="0" applyNumberFormat="1" applyFont="1" applyFill="1" applyBorder="1" applyAlignment="1" applyProtection="1">
      <alignment horizontal="left" vertical="top" wrapText="1"/>
      <protection hidden="1"/>
    </xf>
    <xf numFmtId="0" fontId="26" fillId="0" borderId="20" xfId="0" applyFont="1" applyFill="1" applyBorder="1" applyAlignment="1" applyProtection="1">
      <alignment horizontal="left" vertical="top"/>
      <protection hidden="1"/>
    </xf>
    <xf numFmtId="0" fontId="26" fillId="0" borderId="28" xfId="1" applyNumberFormat="1" applyFont="1" applyFill="1" applyBorder="1" applyAlignment="1">
      <alignment horizontal="left" vertical="top" wrapText="1"/>
    </xf>
    <xf numFmtId="0" fontId="26" fillId="0" borderId="9" xfId="1" applyNumberFormat="1" applyFont="1" applyFill="1" applyBorder="1" applyAlignment="1">
      <alignment horizontal="left" vertical="top" wrapText="1"/>
    </xf>
    <xf numFmtId="0" fontId="26" fillId="0" borderId="20" xfId="0" applyFont="1" applyFill="1" applyBorder="1" applyAlignment="1" applyProtection="1">
      <alignment horizontal="center" vertical="top" wrapText="1"/>
      <protection hidden="1"/>
    </xf>
    <xf numFmtId="0" fontId="9" fillId="2" borderId="29" xfId="2" applyFont="1" applyFill="1" applyBorder="1" applyAlignment="1">
      <alignment horizontal="center" vertical="center"/>
    </xf>
    <xf numFmtId="0" fontId="26" fillId="0" borderId="19" xfId="1" applyNumberFormat="1" applyFont="1" applyFill="1" applyBorder="1" applyAlignment="1" applyProtection="1">
      <alignment horizontal="left" vertical="center"/>
      <protection hidden="1"/>
    </xf>
    <xf numFmtId="0" fontId="26" fillId="0" borderId="24" xfId="1" applyFont="1" applyFill="1" applyBorder="1" applyAlignment="1" applyProtection="1">
      <alignment horizontal="center" vertical="center"/>
      <protection hidden="1"/>
    </xf>
    <xf numFmtId="0" fontId="26" fillId="0" borderId="28" xfId="1" applyNumberFormat="1" applyFont="1" applyFill="1" applyBorder="1" applyAlignment="1" applyProtection="1">
      <alignment horizontal="left" vertical="center"/>
      <protection hidden="1"/>
    </xf>
    <xf numFmtId="0" fontId="26" fillId="0" borderId="9" xfId="1" applyFont="1" applyFill="1" applyBorder="1" applyAlignment="1" applyProtection="1">
      <alignment vertical="center" wrapText="1"/>
      <protection hidden="1"/>
    </xf>
    <xf numFmtId="0" fontId="26" fillId="0" borderId="9" xfId="1" applyFont="1" applyFill="1" applyBorder="1" applyAlignment="1" applyProtection="1">
      <alignment horizontal="center" vertical="center"/>
      <protection hidden="1"/>
    </xf>
    <xf numFmtId="0" fontId="30" fillId="6" borderId="10" xfId="1" applyFont="1" applyFill="1" applyBorder="1" applyAlignment="1" applyProtection="1">
      <alignment vertical="center"/>
      <protection hidden="1"/>
    </xf>
    <xf numFmtId="0" fontId="30" fillId="6" borderId="11" xfId="1" applyFont="1" applyFill="1" applyBorder="1" applyAlignment="1" applyProtection="1">
      <alignment vertical="center"/>
      <protection hidden="1"/>
    </xf>
    <xf numFmtId="0" fontId="26" fillId="0" borderId="16" xfId="1" applyFont="1" applyFill="1" applyBorder="1" applyAlignment="1" applyProtection="1">
      <alignment horizontal="left" vertical="center"/>
      <protection hidden="1"/>
    </xf>
    <xf numFmtId="49" fontId="26" fillId="0" borderId="16" xfId="1" applyNumberFormat="1" applyFont="1" applyFill="1" applyBorder="1" applyAlignment="1" applyProtection="1">
      <alignment vertical="center"/>
      <protection hidden="1"/>
    </xf>
    <xf numFmtId="0" fontId="26" fillId="0" borderId="16" xfId="1" applyFont="1" applyFill="1" applyBorder="1" applyAlignment="1" applyProtection="1">
      <alignment vertical="center" wrapText="1"/>
      <protection hidden="1"/>
    </xf>
    <xf numFmtId="0" fontId="26" fillId="0" borderId="20" xfId="1" applyFont="1" applyFill="1" applyBorder="1" applyAlignment="1" applyProtection="1">
      <alignment horizontal="left" vertical="center"/>
      <protection hidden="1"/>
    </xf>
    <xf numFmtId="0" fontId="26" fillId="0" borderId="20" xfId="1" applyFont="1" applyFill="1" applyBorder="1" applyAlignment="1" applyProtection="1">
      <alignment vertical="center" wrapText="1"/>
      <protection hidden="1"/>
    </xf>
    <xf numFmtId="0" fontId="26" fillId="0" borderId="22" xfId="1" applyFont="1" applyFill="1" applyBorder="1" applyAlignment="1" applyProtection="1">
      <alignment horizontal="center" vertical="center"/>
      <protection hidden="1"/>
    </xf>
    <xf numFmtId="166" fontId="26" fillId="0" borderId="20" xfId="1" applyNumberFormat="1" applyFont="1" applyFill="1" applyBorder="1" applyAlignment="1" applyProtection="1">
      <alignment horizontal="center" vertical="center"/>
      <protection hidden="1"/>
    </xf>
    <xf numFmtId="0" fontId="26" fillId="0" borderId="28" xfId="1" applyFont="1" applyFill="1" applyBorder="1" applyAlignment="1" applyProtection="1">
      <alignment horizontal="left" wrapText="1"/>
      <protection hidden="1"/>
    </xf>
    <xf numFmtId="0" fontId="26" fillId="0" borderId="20" xfId="1" applyFont="1" applyFill="1" applyBorder="1" applyAlignment="1" applyProtection="1">
      <alignment horizontal="left" wrapText="1"/>
      <protection hidden="1"/>
    </xf>
    <xf numFmtId="0" fontId="26" fillId="0" borderId="9" xfId="1" applyFont="1" applyFill="1" applyBorder="1" applyAlignment="1" applyProtection="1">
      <alignment wrapText="1"/>
      <protection hidden="1"/>
    </xf>
    <xf numFmtId="0" fontId="26" fillId="0" borderId="20" xfId="1" applyFont="1" applyFill="1" applyBorder="1" applyAlignment="1" applyProtection="1">
      <alignment horizontal="center" vertical="center" wrapText="1"/>
      <protection hidden="1"/>
    </xf>
    <xf numFmtId="0" fontId="26" fillId="0" borderId="24" xfId="1" applyFont="1" applyFill="1" applyBorder="1" applyAlignment="1" applyProtection="1">
      <alignment horizontal="left" vertical="center"/>
      <protection hidden="1"/>
    </xf>
    <xf numFmtId="49" fontId="26" fillId="0" borderId="24" xfId="1" applyNumberFormat="1" applyFont="1" applyFill="1" applyBorder="1" applyAlignment="1" applyProtection="1">
      <alignment vertical="center"/>
      <protection hidden="1"/>
    </xf>
    <xf numFmtId="0" fontId="26" fillId="0" borderId="24" xfId="1" applyFont="1" applyFill="1" applyBorder="1" applyAlignment="1" applyProtection="1">
      <alignment vertical="center" wrapText="1"/>
      <protection hidden="1"/>
    </xf>
    <xf numFmtId="0" fontId="3" fillId="0" borderId="4" xfId="1" applyFont="1" applyBorder="1"/>
    <xf numFmtId="0" fontId="6" fillId="0" borderId="49" xfId="2" applyFont="1" applyBorder="1" applyAlignment="1">
      <alignment horizontal="center" vertical="center"/>
    </xf>
    <xf numFmtId="9" fontId="41" fillId="0" borderId="23" xfId="0" applyNumberFormat="1" applyFont="1" applyBorder="1" applyAlignment="1">
      <alignment horizontal="center"/>
    </xf>
    <xf numFmtId="0" fontId="9" fillId="0" borderId="49" xfId="2" applyFont="1" applyBorder="1" applyAlignment="1">
      <alignment horizontal="center" vertical="center"/>
    </xf>
    <xf numFmtId="0" fontId="10" fillId="0" borderId="1" xfId="1" applyFont="1" applyFill="1" applyBorder="1" applyAlignment="1">
      <alignment vertical="center" wrapText="1"/>
    </xf>
    <xf numFmtId="0" fontId="13" fillId="0" borderId="49" xfId="2" applyFont="1" applyBorder="1" applyAlignment="1">
      <alignment horizontal="center" vertical="center"/>
    </xf>
    <xf numFmtId="1" fontId="5" fillId="7" borderId="29" xfId="1" applyNumberFormat="1" applyFont="1" applyFill="1" applyBorder="1" applyAlignment="1">
      <alignment vertical="center" wrapText="1"/>
    </xf>
    <xf numFmtId="0" fontId="19" fillId="0" borderId="49" xfId="2" applyFont="1" applyBorder="1" applyAlignment="1">
      <alignment horizontal="center" vertical="center"/>
    </xf>
    <xf numFmtId="0" fontId="10" fillId="0" borderId="3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horizontal="left" vertical="center" wrapText="1"/>
    </xf>
    <xf numFmtId="0" fontId="23" fillId="0" borderId="49" xfId="2" applyFont="1" applyBorder="1" applyAlignment="1">
      <alignment horizontal="center" vertical="center"/>
    </xf>
    <xf numFmtId="0" fontId="9" fillId="2" borderId="49" xfId="2" applyFont="1" applyFill="1" applyBorder="1" applyAlignment="1">
      <alignment horizontal="center" vertical="center"/>
    </xf>
    <xf numFmtId="1" fontId="2" fillId="2" borderId="0" xfId="1" applyNumberFormat="1" applyFont="1" applyFill="1" applyAlignment="1">
      <alignment wrapText="1"/>
    </xf>
    <xf numFmtId="0" fontId="9" fillId="0" borderId="25" xfId="2" applyFont="1" applyBorder="1" applyAlignment="1">
      <alignment horizontal="center" vertical="center"/>
    </xf>
    <xf numFmtId="0" fontId="45" fillId="2" borderId="0" xfId="2" applyFont="1" applyFill="1" applyBorder="1" applyAlignment="1">
      <alignment horizontal="left"/>
    </xf>
    <xf numFmtId="0" fontId="1" fillId="2" borderId="0" xfId="2" applyFont="1" applyFill="1"/>
    <xf numFmtId="0" fontId="1" fillId="0" borderId="0" xfId="2" applyFont="1"/>
    <xf numFmtId="9" fontId="41" fillId="0" borderId="1" xfId="0" applyNumberFormat="1" applyFont="1" applyBorder="1" applyAlignment="1">
      <alignment horizontal="center"/>
    </xf>
    <xf numFmtId="0" fontId="5" fillId="7" borderId="9" xfId="1" applyFont="1" applyFill="1" applyBorder="1" applyAlignment="1">
      <alignment vertical="center" wrapText="1"/>
    </xf>
    <xf numFmtId="1" fontId="5" fillId="7" borderId="9" xfId="1" applyNumberFormat="1" applyFont="1" applyFill="1" applyBorder="1" applyAlignment="1">
      <alignment vertical="center" wrapText="1"/>
    </xf>
    <xf numFmtId="0" fontId="26" fillId="0" borderId="22" xfId="0" applyFont="1" applyFill="1" applyBorder="1" applyAlignment="1" applyProtection="1">
      <alignment horizontal="left"/>
      <protection hidden="1"/>
    </xf>
    <xf numFmtId="0" fontId="26" fillId="0" borderId="22" xfId="0" applyFont="1" applyBorder="1" applyAlignment="1" applyProtection="1">
      <alignment horizontal="left"/>
      <protection hidden="1"/>
    </xf>
    <xf numFmtId="0" fontId="26" fillId="0" borderId="22" xfId="0" applyFont="1" applyBorder="1" applyAlignment="1" applyProtection="1">
      <alignment horizontal="left" wrapText="1"/>
      <protection hidden="1"/>
    </xf>
    <xf numFmtId="0" fontId="26" fillId="0" borderId="15" xfId="1" applyFont="1" applyFill="1" applyBorder="1" applyAlignment="1"/>
    <xf numFmtId="0" fontId="24" fillId="0" borderId="0" xfId="1" applyNumberFormat="1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29" xfId="1" applyNumberFormat="1" applyFont="1" applyFill="1" applyBorder="1" applyAlignment="1">
      <alignment vertical="center"/>
    </xf>
    <xf numFmtId="0" fontId="26" fillId="0" borderId="37" xfId="1" applyFont="1" applyFill="1" applyBorder="1" applyAlignment="1">
      <alignment horizontal="center" vertical="center" wrapText="1"/>
    </xf>
    <xf numFmtId="43" fontId="24" fillId="0" borderId="28" xfId="21" applyNumberFormat="1" applyFont="1" applyFill="1" applyBorder="1" applyAlignment="1" applyProtection="1">
      <alignment horizontal="center" vertical="top"/>
      <protection hidden="1"/>
    </xf>
    <xf numFmtId="43" fontId="24" fillId="0" borderId="19" xfId="21" applyNumberFormat="1" applyFont="1" applyFill="1" applyBorder="1" applyAlignment="1" applyProtection="1">
      <alignment horizontal="center" vertical="top"/>
      <protection hidden="1"/>
    </xf>
    <xf numFmtId="43" fontId="24" fillId="0" borderId="16" xfId="21" applyNumberFormat="1" applyFont="1" applyFill="1" applyBorder="1" applyAlignment="1" applyProtection="1">
      <alignment horizontal="center" vertical="top"/>
      <protection hidden="1"/>
    </xf>
    <xf numFmtId="43" fontId="24" fillId="0" borderId="35" xfId="21" applyNumberFormat="1" applyFont="1" applyFill="1" applyBorder="1" applyAlignment="1" applyProtection="1">
      <alignment horizontal="center" vertical="top"/>
      <protection hidden="1"/>
    </xf>
    <xf numFmtId="43" fontId="24" fillId="0" borderId="14" xfId="21" applyNumberFormat="1" applyFont="1" applyFill="1" applyBorder="1" applyAlignment="1" applyProtection="1">
      <alignment horizontal="center" vertical="top"/>
      <protection hidden="1"/>
    </xf>
    <xf numFmtId="43" fontId="24" fillId="0" borderId="20" xfId="21" applyNumberFormat="1" applyFont="1" applyFill="1" applyBorder="1" applyAlignment="1" applyProtection="1">
      <alignment horizontal="center" vertical="top"/>
      <protection hidden="1"/>
    </xf>
    <xf numFmtId="43" fontId="30" fillId="5" borderId="11" xfId="21" applyNumberFormat="1" applyFont="1" applyFill="1" applyBorder="1" applyAlignment="1">
      <alignment vertical="top"/>
    </xf>
    <xf numFmtId="4" fontId="30" fillId="6" borderId="11" xfId="1" applyNumberFormat="1" applyFont="1" applyFill="1" applyBorder="1" applyAlignment="1" applyProtection="1">
      <alignment vertical="top"/>
      <protection hidden="1"/>
    </xf>
    <xf numFmtId="0" fontId="30" fillId="6" borderId="11" xfId="1" applyFont="1" applyFill="1" applyBorder="1" applyAlignment="1" applyProtection="1">
      <alignment vertical="top"/>
      <protection hidden="1"/>
    </xf>
    <xf numFmtId="43" fontId="24" fillId="0" borderId="48" xfId="21" applyNumberFormat="1" applyFont="1" applyFill="1" applyBorder="1" applyAlignment="1" applyProtection="1">
      <alignment horizontal="center" vertical="top"/>
      <protection hidden="1"/>
    </xf>
    <xf numFmtId="0" fontId="26" fillId="0" borderId="28" xfId="1" applyFont="1" applyFill="1" applyBorder="1" applyAlignment="1" applyProtection="1">
      <alignment vertical="center" wrapText="1"/>
      <protection hidden="1"/>
    </xf>
    <xf numFmtId="164" fontId="26" fillId="0" borderId="0" xfId="1" applyNumberFormat="1" applyFont="1" applyFill="1" applyAlignment="1"/>
    <xf numFmtId="0" fontId="11" fillId="0" borderId="1" xfId="1" applyFont="1" applyFill="1" applyBorder="1" applyAlignment="1">
      <alignment vertical="center" wrapText="1"/>
    </xf>
    <xf numFmtId="1" fontId="14" fillId="0" borderId="39" xfId="1" applyNumberFormat="1" applyFont="1" applyFill="1" applyBorder="1" applyAlignment="1">
      <alignment horizontal="center" vertical="center" wrapText="1"/>
    </xf>
    <xf numFmtId="0" fontId="27" fillId="8" borderId="10" xfId="1" applyFont="1" applyFill="1" applyBorder="1" applyAlignment="1" applyProtection="1">
      <alignment vertical="center"/>
      <protection hidden="1"/>
    </xf>
    <xf numFmtId="0" fontId="30" fillId="8" borderId="11" xfId="1" applyFont="1" applyFill="1" applyBorder="1" applyAlignment="1" applyProtection="1">
      <alignment vertical="center"/>
      <protection hidden="1"/>
    </xf>
    <xf numFmtId="0" fontId="30" fillId="8" borderId="11" xfId="1" applyFont="1" applyFill="1" applyBorder="1" applyAlignment="1" applyProtection="1">
      <alignment vertical="center" wrapText="1"/>
      <protection hidden="1"/>
    </xf>
    <xf numFmtId="4" fontId="30" fillId="8" borderId="11" xfId="1" applyNumberFormat="1" applyFont="1" applyFill="1" applyBorder="1" applyAlignment="1" applyProtection="1">
      <alignment vertical="center"/>
      <protection hidden="1"/>
    </xf>
    <xf numFmtId="4" fontId="30" fillId="8" borderId="12" xfId="1" applyNumberFormat="1" applyFont="1" applyFill="1" applyBorder="1" applyAlignment="1" applyProtection="1">
      <alignment vertical="center"/>
      <protection hidden="1"/>
    </xf>
    <xf numFmtId="0" fontId="26" fillId="0" borderId="20" xfId="1" applyNumberFormat="1" applyFont="1" applyFill="1" applyBorder="1" applyAlignment="1" applyProtection="1">
      <alignment vertical="center"/>
      <protection hidden="1"/>
    </xf>
    <xf numFmtId="0" fontId="5" fillId="8" borderId="28" xfId="1" applyFont="1" applyFill="1" applyBorder="1" applyAlignment="1">
      <alignment horizontal="left" vertical="center"/>
    </xf>
    <xf numFmtId="0" fontId="5" fillId="8" borderId="9" xfId="1" applyFont="1" applyFill="1" applyBorder="1" applyAlignment="1">
      <alignment horizontal="left" vertical="center"/>
    </xf>
    <xf numFmtId="0" fontId="5" fillId="8" borderId="9" xfId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8" fillId="8" borderId="9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1" fillId="0" borderId="9" xfId="1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/>
    </xf>
    <xf numFmtId="1" fontId="5" fillId="8" borderId="0" xfId="1" applyNumberFormat="1" applyFont="1" applyFill="1" applyBorder="1" applyAlignment="1">
      <alignment vertical="center" wrapText="1"/>
    </xf>
    <xf numFmtId="0" fontId="5" fillId="8" borderId="30" xfId="1" applyFont="1" applyFill="1" applyBorder="1" applyAlignment="1">
      <alignment horizontal="left" vertical="center"/>
    </xf>
    <xf numFmtId="0" fontId="2" fillId="2" borderId="41" xfId="1" applyFont="1" applyFill="1" applyBorder="1" applyAlignment="1">
      <alignment wrapText="1"/>
    </xf>
    <xf numFmtId="0" fontId="8" fillId="0" borderId="8" xfId="1" applyFont="1" applyFill="1" applyBorder="1" applyAlignment="1">
      <alignment horizontal="center" vertical="center" wrapText="1"/>
    </xf>
    <xf numFmtId="0" fontId="2" fillId="2" borderId="43" xfId="1" applyFont="1" applyFill="1" applyBorder="1" applyAlignment="1">
      <alignment wrapText="1"/>
    </xf>
    <xf numFmtId="0" fontId="2" fillId="2" borderId="42" xfId="1" applyFont="1" applyFill="1" applyBorder="1" applyAlignment="1">
      <alignment wrapText="1"/>
    </xf>
    <xf numFmtId="1" fontId="14" fillId="2" borderId="0" xfId="3" applyNumberFormat="1" applyFont="1" applyFill="1" applyBorder="1" applyAlignment="1">
      <alignment horizontal="center" vertical="center"/>
    </xf>
    <xf numFmtId="1" fontId="14" fillId="2" borderId="52" xfId="1" applyNumberFormat="1" applyFont="1" applyFill="1" applyBorder="1" applyAlignment="1">
      <alignment horizontal="center" vertical="center" wrapText="1"/>
    </xf>
    <xf numFmtId="0" fontId="3" fillId="0" borderId="10" xfId="1" applyFont="1" applyBorder="1"/>
    <xf numFmtId="1" fontId="14" fillId="0" borderId="53" xfId="1" applyNumberFormat="1" applyFont="1" applyFill="1" applyBorder="1" applyAlignment="1">
      <alignment horizontal="center" vertical="center" wrapText="1"/>
    </xf>
    <xf numFmtId="0" fontId="26" fillId="0" borderId="24" xfId="1" applyNumberFormat="1" applyFont="1" applyFill="1" applyBorder="1" applyAlignment="1" applyProtection="1">
      <alignment vertical="center"/>
      <protection hidden="1"/>
    </xf>
    <xf numFmtId="0" fontId="26" fillId="0" borderId="26" xfId="1" applyFont="1" applyFill="1" applyBorder="1" applyAlignment="1" applyProtection="1">
      <alignment vertical="center" wrapText="1"/>
      <protection hidden="1"/>
    </xf>
    <xf numFmtId="0" fontId="26" fillId="0" borderId="55" xfId="1" applyNumberFormat="1" applyFont="1" applyFill="1" applyBorder="1" applyAlignment="1" applyProtection="1">
      <alignment vertical="center"/>
      <protection hidden="1"/>
    </xf>
    <xf numFmtId="0" fontId="26" fillId="0" borderId="52" xfId="1" applyFont="1" applyFill="1" applyBorder="1" applyAlignment="1" applyProtection="1">
      <alignment vertical="center" wrapText="1"/>
      <protection hidden="1"/>
    </xf>
    <xf numFmtId="0" fontId="52" fillId="2" borderId="0" xfId="0" applyFont="1" applyFill="1"/>
    <xf numFmtId="0" fontId="52" fillId="2" borderId="0" xfId="0" applyFont="1" applyFill="1" applyAlignment="1">
      <alignment wrapText="1"/>
    </xf>
    <xf numFmtId="0" fontId="52" fillId="0" borderId="0" xfId="0" applyFont="1"/>
    <xf numFmtId="0" fontId="53" fillId="2" borderId="0" xfId="0" applyFont="1" applyFill="1" applyAlignment="1">
      <alignment horizontal="left" vertical="center" readingOrder="1"/>
    </xf>
    <xf numFmtId="0" fontId="52" fillId="0" borderId="0" xfId="0" applyFont="1" applyAlignment="1">
      <alignment wrapText="1"/>
    </xf>
    <xf numFmtId="0" fontId="59" fillId="2" borderId="0" xfId="0" applyFont="1" applyFill="1" applyAlignment="1">
      <alignment horizontal="left" vertical="center" readingOrder="1"/>
    </xf>
    <xf numFmtId="0" fontId="57" fillId="2" borderId="0" xfId="0" applyFont="1" applyFill="1"/>
    <xf numFmtId="0" fontId="58" fillId="2" borderId="0" xfId="0" applyFont="1" applyFill="1" applyAlignment="1">
      <alignment horizontal="left" vertical="center" readingOrder="1"/>
    </xf>
    <xf numFmtId="0" fontId="61" fillId="2" borderId="0" xfId="24" applyFill="1"/>
    <xf numFmtId="2" fontId="26" fillId="0" borderId="0" xfId="1" applyNumberFormat="1" applyFont="1" applyFill="1" applyAlignment="1"/>
    <xf numFmtId="2" fontId="28" fillId="0" borderId="0" xfId="1" applyNumberFormat="1" applyFont="1" applyFill="1" applyAlignment="1"/>
    <xf numFmtId="2" fontId="26" fillId="0" borderId="0" xfId="1" applyNumberFormat="1" applyFont="1" applyFill="1" applyAlignment="1">
      <alignment horizontal="center" vertical="center" wrapText="1"/>
    </xf>
    <xf numFmtId="2" fontId="26" fillId="0" borderId="0" xfId="1" applyNumberFormat="1" applyFont="1" applyFill="1" applyBorder="1" applyAlignment="1"/>
    <xf numFmtId="0" fontId="10" fillId="0" borderId="3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5" xfId="1" applyNumberFormat="1" applyFont="1" applyFill="1" applyBorder="1" applyAlignment="1">
      <alignment horizontal="center" vertical="center" wrapText="1"/>
    </xf>
    <xf numFmtId="1" fontId="14" fillId="0" borderId="3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5" fillId="7" borderId="0" xfId="1" applyFont="1" applyFill="1" applyBorder="1" applyAlignment="1">
      <alignment horizontal="left" vertical="center" wrapText="1"/>
    </xf>
    <xf numFmtId="0" fontId="8" fillId="0" borderId="39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5" fillId="7" borderId="9" xfId="1" applyFont="1" applyFill="1" applyBorder="1" applyAlignment="1">
      <alignment horizontal="left" vertical="center" wrapText="1"/>
    </xf>
    <xf numFmtId="0" fontId="10" fillId="0" borderId="45" xfId="1" applyFont="1" applyFill="1" applyBorder="1" applyAlignment="1">
      <alignment horizontal="left" vertical="center" wrapText="1"/>
    </xf>
    <xf numFmtId="0" fontId="46" fillId="2" borderId="0" xfId="1" applyFont="1" applyFill="1" applyAlignment="1"/>
    <xf numFmtId="9" fontId="26" fillId="0" borderId="0" xfId="22" applyFont="1" applyFill="1" applyAlignment="1"/>
    <xf numFmtId="0" fontId="4" fillId="2" borderId="36" xfId="1" applyFont="1" applyFill="1" applyBorder="1" applyAlignment="1">
      <alignment vertical="center" wrapText="1"/>
    </xf>
    <xf numFmtId="0" fontId="6" fillId="0" borderId="29" xfId="2" applyFont="1" applyBorder="1" applyAlignment="1">
      <alignment horizontal="center" vertical="center"/>
    </xf>
    <xf numFmtId="0" fontId="19" fillId="0" borderId="29" xfId="2" applyFont="1" applyBorder="1" applyAlignment="1">
      <alignment horizontal="center" vertical="center"/>
    </xf>
    <xf numFmtId="0" fontId="9" fillId="0" borderId="29" xfId="2" applyFont="1" applyBorder="1" applyAlignment="1">
      <alignment horizontal="center" vertical="center"/>
    </xf>
    <xf numFmtId="0" fontId="9" fillId="0" borderId="29" xfId="2" applyFont="1" applyFill="1" applyBorder="1" applyAlignment="1">
      <alignment horizontal="center" vertical="center"/>
    </xf>
    <xf numFmtId="0" fontId="13" fillId="0" borderId="29" xfId="2" applyFont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/>
    </xf>
    <xf numFmtId="10" fontId="26" fillId="0" borderId="0" xfId="22" applyNumberFormat="1" applyFont="1" applyFill="1" applyAlignment="1"/>
    <xf numFmtId="10" fontId="26" fillId="0" borderId="0" xfId="22" applyNumberFormat="1" applyFont="1" applyFill="1" applyBorder="1" applyAlignment="1"/>
    <xf numFmtId="0" fontId="26" fillId="0" borderId="22" xfId="1" applyFont="1" applyFill="1" applyBorder="1" applyAlignment="1">
      <alignment horizontal="left" vertical="center"/>
    </xf>
    <xf numFmtId="0" fontId="26" fillId="0" borderId="22" xfId="1" applyFont="1" applyFill="1" applyBorder="1" applyAlignment="1">
      <alignment horizontal="left"/>
    </xf>
    <xf numFmtId="43" fontId="24" fillId="0" borderId="40" xfId="21" applyNumberFormat="1" applyFont="1" applyFill="1" applyBorder="1" applyAlignment="1" applyProtection="1">
      <alignment horizontal="center" vertical="top"/>
      <protection hidden="1"/>
    </xf>
    <xf numFmtId="43" fontId="24" fillId="0" borderId="28" xfId="21" applyNumberFormat="1" applyFont="1" applyFill="1" applyBorder="1" applyAlignment="1">
      <alignment horizontal="center" vertical="top"/>
    </xf>
    <xf numFmtId="43" fontId="24" fillId="0" borderId="29" xfId="21" applyNumberFormat="1" applyFont="1" applyFill="1" applyBorder="1" applyAlignment="1" applyProtection="1">
      <alignment horizontal="center" vertical="top"/>
      <protection hidden="1"/>
    </xf>
    <xf numFmtId="43" fontId="24" fillId="0" borderId="19" xfId="21" applyNumberFormat="1" applyFont="1" applyFill="1" applyBorder="1" applyAlignment="1" applyProtection="1">
      <alignment horizontal="left" vertical="top"/>
      <protection hidden="1"/>
    </xf>
    <xf numFmtId="4" fontId="24" fillId="0" borderId="17" xfId="1" applyNumberFormat="1" applyFont="1" applyFill="1" applyBorder="1" applyAlignment="1" applyProtection="1">
      <alignment horizontal="center" vertical="top"/>
      <protection hidden="1"/>
    </xf>
    <xf numFmtId="4" fontId="24" fillId="0" borderId="20" xfId="1" applyNumberFormat="1" applyFont="1" applyFill="1" applyBorder="1" applyAlignment="1" applyProtection="1">
      <alignment horizontal="center" vertical="top"/>
      <protection hidden="1"/>
    </xf>
    <xf numFmtId="9" fontId="28" fillId="0" borderId="0" xfId="22" applyFont="1" applyFill="1" applyAlignment="1"/>
    <xf numFmtId="9" fontId="26" fillId="0" borderId="0" xfId="22" applyFont="1" applyFill="1" applyAlignment="1">
      <alignment horizontal="center" vertical="center" wrapText="1"/>
    </xf>
    <xf numFmtId="9" fontId="26" fillId="0" borderId="0" xfId="22" applyFont="1" applyFill="1" applyBorder="1" applyAlignment="1"/>
    <xf numFmtId="1" fontId="14" fillId="0" borderId="1" xfId="1" applyNumberFormat="1" applyFont="1" applyFill="1" applyBorder="1" applyAlignment="1">
      <alignment horizontal="center" vertical="center" wrapText="1"/>
    </xf>
    <xf numFmtId="0" fontId="26" fillId="0" borderId="16" xfId="0" applyNumberFormat="1" applyFont="1" applyFill="1" applyBorder="1" applyAlignment="1" applyProtection="1">
      <alignment horizontal="left" vertical="center"/>
      <protection hidden="1"/>
    </xf>
    <xf numFmtId="49" fontId="26" fillId="0" borderId="6" xfId="0" applyNumberFormat="1" applyFont="1" applyFill="1" applyBorder="1" applyAlignment="1" applyProtection="1">
      <alignment vertical="center" wrapText="1"/>
      <protection hidden="1"/>
    </xf>
    <xf numFmtId="43" fontId="24" fillId="0" borderId="28" xfId="21" applyNumberFormat="1" applyFont="1" applyFill="1" applyBorder="1" applyAlignment="1" applyProtection="1">
      <alignment horizontal="center" vertical="center"/>
      <protection hidden="1"/>
    </xf>
    <xf numFmtId="43" fontId="24" fillId="0" borderId="19" xfId="21" applyNumberFormat="1" applyFont="1" applyFill="1" applyBorder="1" applyAlignment="1" applyProtection="1">
      <alignment horizontal="center" vertical="center"/>
      <protection hidden="1"/>
    </xf>
    <xf numFmtId="43" fontId="24" fillId="0" borderId="16" xfId="21" applyNumberFormat="1" applyFont="1" applyFill="1" applyBorder="1" applyAlignment="1" applyProtection="1">
      <alignment horizontal="center" vertical="center"/>
      <protection hidden="1"/>
    </xf>
    <xf numFmtId="0" fontId="63" fillId="0" borderId="24" xfId="20" applyNumberFormat="1" applyFont="1" applyFill="1" applyBorder="1" applyAlignment="1" applyProtection="1">
      <alignment horizontal="left" vertical="center" wrapText="1"/>
      <protection hidden="1"/>
    </xf>
    <xf numFmtId="0" fontId="63" fillId="0" borderId="24" xfId="0" applyNumberFormat="1" applyFont="1" applyFill="1" applyBorder="1" applyAlignment="1" applyProtection="1">
      <alignment horizontal="left" vertical="center"/>
      <protection hidden="1"/>
    </xf>
    <xf numFmtId="0" fontId="63" fillId="0" borderId="24" xfId="0" applyNumberFormat="1" applyFont="1" applyFill="1" applyBorder="1" applyAlignment="1" applyProtection="1">
      <alignment vertical="center" wrapText="1"/>
      <protection hidden="1"/>
    </xf>
    <xf numFmtId="0" fontId="63" fillId="0" borderId="24" xfId="0" applyNumberFormat="1" applyFont="1" applyFill="1" applyBorder="1" applyAlignment="1" applyProtection="1">
      <alignment horizontal="center" vertical="center"/>
      <protection hidden="1"/>
    </xf>
    <xf numFmtId="0" fontId="63" fillId="0" borderId="34" xfId="0" applyNumberFormat="1" applyFont="1" applyFill="1" applyBorder="1" applyAlignment="1" applyProtection="1">
      <alignment horizontal="center" vertical="center" wrapText="1"/>
      <protection hidden="1"/>
    </xf>
    <xf numFmtId="43" fontId="31" fillId="0" borderId="19" xfId="21" applyNumberFormat="1" applyFont="1" applyFill="1" applyBorder="1" applyAlignment="1" applyProtection="1">
      <alignment horizontal="center" vertical="top"/>
      <protection hidden="1"/>
    </xf>
    <xf numFmtId="43" fontId="31" fillId="0" borderId="16" xfId="21" applyNumberFormat="1" applyFont="1" applyFill="1" applyBorder="1" applyAlignment="1" applyProtection="1">
      <alignment horizontal="center" vertical="top"/>
      <protection hidden="1"/>
    </xf>
    <xf numFmtId="0" fontId="63" fillId="0" borderId="19" xfId="1" applyFont="1" applyFill="1" applyBorder="1" applyAlignment="1" applyProtection="1">
      <alignment horizontal="left" vertical="center"/>
      <protection hidden="1"/>
    </xf>
    <xf numFmtId="49" fontId="63" fillId="0" borderId="20" xfId="1" applyNumberFormat="1" applyFont="1" applyFill="1" applyBorder="1" applyAlignment="1" applyProtection="1">
      <alignment vertical="center"/>
      <protection hidden="1"/>
    </xf>
    <xf numFmtId="0" fontId="63" fillId="0" borderId="6" xfId="1" applyFont="1" applyFill="1" applyBorder="1" applyAlignment="1" applyProtection="1">
      <alignment vertical="center" wrapText="1"/>
      <protection hidden="1"/>
    </xf>
    <xf numFmtId="0" fontId="63" fillId="0" borderId="20" xfId="1" applyFont="1" applyFill="1" applyBorder="1" applyAlignment="1" applyProtection="1">
      <alignment horizontal="center" vertical="center"/>
      <protection hidden="1"/>
    </xf>
    <xf numFmtId="0" fontId="63" fillId="0" borderId="6" xfId="1" applyFont="1" applyFill="1" applyBorder="1" applyAlignment="1" applyProtection="1">
      <alignment horizontal="center" vertical="center"/>
      <protection hidden="1"/>
    </xf>
    <xf numFmtId="43" fontId="31" fillId="0" borderId="28" xfId="21" applyNumberFormat="1" applyFont="1" applyFill="1" applyBorder="1" applyAlignment="1" applyProtection="1">
      <alignment horizontal="center" vertical="top"/>
      <protection hidden="1"/>
    </xf>
    <xf numFmtId="43" fontId="31" fillId="0" borderId="20" xfId="21" applyNumberFormat="1" applyFont="1" applyFill="1" applyBorder="1" applyAlignment="1" applyProtection="1">
      <alignment horizontal="center" vertical="top"/>
      <protection hidden="1"/>
    </xf>
    <xf numFmtId="0" fontId="34" fillId="0" borderId="0" xfId="0" applyNumberFormat="1" applyFont="1" applyFill="1" applyBorder="1" applyAlignment="1" applyProtection="1">
      <alignment horizontal="left" vertical="center"/>
      <protection hidden="1"/>
    </xf>
    <xf numFmtId="1" fontId="14" fillId="0" borderId="1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26" fillId="0" borderId="48" xfId="1" applyFont="1" applyFill="1" applyBorder="1" applyAlignment="1" applyProtection="1">
      <alignment horizontal="left" vertical="center"/>
      <protection hidden="1"/>
    </xf>
    <xf numFmtId="49" fontId="26" fillId="0" borderId="48" xfId="1" applyNumberFormat="1" applyFont="1" applyFill="1" applyBorder="1" applyAlignment="1" applyProtection="1">
      <alignment vertical="center"/>
      <protection hidden="1"/>
    </xf>
    <xf numFmtId="0" fontId="26" fillId="0" borderId="48" xfId="1" applyFont="1" applyFill="1" applyBorder="1" applyAlignment="1" applyProtection="1">
      <alignment vertical="center" wrapText="1"/>
      <protection hidden="1"/>
    </xf>
    <xf numFmtId="0" fontId="26" fillId="0" borderId="48" xfId="1" applyFont="1" applyFill="1" applyBorder="1" applyAlignment="1" applyProtection="1">
      <alignment horizontal="center" vertical="center"/>
      <protection hidden="1"/>
    </xf>
    <xf numFmtId="4" fontId="24" fillId="0" borderId="47" xfId="1" applyNumberFormat="1" applyFont="1" applyFill="1" applyBorder="1" applyAlignment="1" applyProtection="1">
      <alignment horizontal="center" vertical="top"/>
      <protection hidden="1"/>
    </xf>
    <xf numFmtId="43" fontId="24" fillId="0" borderId="32" xfId="21" applyNumberFormat="1" applyFont="1" applyFill="1" applyBorder="1" applyAlignment="1" applyProtection="1">
      <alignment horizontal="center" vertical="top"/>
      <protection hidden="1"/>
    </xf>
    <xf numFmtId="0" fontId="26" fillId="0" borderId="0" xfId="22" applyNumberFormat="1" applyFont="1" applyFill="1" applyAlignment="1"/>
    <xf numFmtId="1" fontId="14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2" fillId="2" borderId="29" xfId="1" applyFont="1" applyFill="1" applyBorder="1" applyAlignment="1">
      <alignment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3" xfId="1" applyNumberFormat="1" applyFont="1" applyFill="1" applyBorder="1" applyAlignment="1">
      <alignment horizontal="center" vertical="center" wrapText="1"/>
    </xf>
    <xf numFmtId="0" fontId="5" fillId="7" borderId="0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5" fillId="7" borderId="9" xfId="1" applyFont="1" applyFill="1" applyBorder="1" applyAlignment="1">
      <alignment horizontal="left" vertical="center" wrapText="1"/>
    </xf>
    <xf numFmtId="0" fontId="11" fillId="0" borderId="25" xfId="1" applyFont="1" applyFill="1" applyBorder="1" applyAlignment="1">
      <alignment vertical="center" wrapText="1"/>
    </xf>
    <xf numFmtId="0" fontId="61" fillId="0" borderId="2" xfId="24" applyFill="1" applyBorder="1" applyAlignment="1">
      <alignment vertical="center" wrapText="1"/>
    </xf>
    <xf numFmtId="1" fontId="14" fillId="0" borderId="25" xfId="1" applyNumberFormat="1" applyFont="1" applyFill="1" applyBorder="1" applyAlignment="1">
      <alignment horizontal="center" vertical="center" wrapText="1"/>
    </xf>
    <xf numFmtId="1" fontId="5" fillId="8" borderId="6" xfId="1" applyNumberFormat="1" applyFont="1" applyFill="1" applyBorder="1" applyAlignment="1">
      <alignment vertical="center" wrapText="1"/>
    </xf>
    <xf numFmtId="4" fontId="24" fillId="0" borderId="33" xfId="1" applyNumberFormat="1" applyFont="1" applyFill="1" applyBorder="1" applyAlignment="1" applyProtection="1">
      <alignment horizontal="center" vertical="top"/>
      <protection hidden="1"/>
    </xf>
    <xf numFmtId="0" fontId="10" fillId="0" borderId="2" xfId="1" applyFont="1" applyFill="1" applyBorder="1" applyAlignment="1">
      <alignment horizontal="center" vertical="center" wrapText="1"/>
    </xf>
    <xf numFmtId="1" fontId="14" fillId="0" borderId="2" xfId="1" applyNumberFormat="1" applyFont="1" applyFill="1" applyBorder="1" applyAlignment="1">
      <alignment horizontal="center" vertical="center" wrapText="1"/>
    </xf>
    <xf numFmtId="0" fontId="14" fillId="2" borderId="29" xfId="1" applyFont="1" applyFill="1" applyBorder="1" applyAlignment="1">
      <alignment horizontal="center"/>
    </xf>
    <xf numFmtId="0" fontId="5" fillId="7" borderId="9" xfId="1" applyFont="1" applyFill="1" applyBorder="1" applyAlignment="1">
      <alignment horizontal="left" vertical="center" wrapText="1"/>
    </xf>
    <xf numFmtId="0" fontId="26" fillId="0" borderId="28" xfId="1" applyFont="1" applyFill="1" applyBorder="1" applyAlignment="1" applyProtection="1">
      <alignment horizontal="left" vertical="center"/>
      <protection hidden="1"/>
    </xf>
    <xf numFmtId="0" fontId="10" fillId="0" borderId="2" xfId="1" applyFont="1" applyFill="1" applyBorder="1" applyAlignment="1">
      <alignment horizontal="left" vertical="center" wrapText="1"/>
    </xf>
    <xf numFmtId="0" fontId="11" fillId="0" borderId="2" xfId="1" applyFont="1" applyFill="1" applyBorder="1" applyAlignment="1">
      <alignment horizontal="left" vertical="center" wrapText="1"/>
    </xf>
    <xf numFmtId="0" fontId="11" fillId="0" borderId="2" xfId="1" applyFont="1" applyFill="1" applyBorder="1" applyAlignment="1">
      <alignment vertical="center" wrapText="1"/>
    </xf>
    <xf numFmtId="0" fontId="10" fillId="0" borderId="18" xfId="1" applyFont="1" applyFill="1" applyBorder="1" applyAlignment="1">
      <alignment vertical="center" wrapText="1"/>
    </xf>
    <xf numFmtId="0" fontId="5" fillId="7" borderId="28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left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22" fillId="0" borderId="9" xfId="3" applyNumberFormat="1" applyFont="1" applyBorder="1" applyAlignment="1">
      <alignment horizontal="center" vertical="center"/>
    </xf>
    <xf numFmtId="0" fontId="8" fillId="0" borderId="4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/>
    </xf>
    <xf numFmtId="0" fontId="8" fillId="0" borderId="26" xfId="1" applyFont="1" applyFill="1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10" fillId="0" borderId="26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vertical="center" wrapText="1"/>
    </xf>
    <xf numFmtId="0" fontId="7" fillId="0" borderId="1" xfId="1" applyFont="1" applyFill="1" applyBorder="1" applyAlignment="1">
      <alignment vertical="center" wrapText="1"/>
    </xf>
    <xf numFmtId="0" fontId="63" fillId="0" borderId="16" xfId="20" applyFont="1" applyFill="1" applyBorder="1" applyAlignment="1" applyProtection="1">
      <alignment horizontal="left" vertical="center" wrapText="1"/>
      <protection hidden="1"/>
    </xf>
    <xf numFmtId="0" fontId="63" fillId="0" borderId="16" xfId="0" applyNumberFormat="1" applyFont="1" applyFill="1" applyBorder="1" applyAlignment="1" applyProtection="1">
      <alignment horizontal="left"/>
      <protection hidden="1"/>
    </xf>
    <xf numFmtId="49" fontId="63" fillId="0" borderId="6" xfId="0" applyNumberFormat="1" applyFont="1" applyFill="1" applyBorder="1" applyAlignment="1" applyProtection="1">
      <alignment wrapText="1"/>
      <protection hidden="1"/>
    </xf>
    <xf numFmtId="0" fontId="63" fillId="0" borderId="16" xfId="0" applyFont="1" applyFill="1" applyBorder="1" applyAlignment="1" applyProtection="1">
      <alignment horizontal="center" vertical="center"/>
      <protection hidden="1"/>
    </xf>
    <xf numFmtId="49" fontId="63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63" fillId="0" borderId="20" xfId="1" applyFont="1" applyFill="1" applyBorder="1" applyAlignment="1" applyProtection="1">
      <alignment horizontal="left" vertical="center"/>
      <protection hidden="1"/>
    </xf>
    <xf numFmtId="0" fontId="63" fillId="0" borderId="20" xfId="1" applyFont="1" applyFill="1" applyBorder="1" applyAlignment="1" applyProtection="1">
      <alignment vertical="center" wrapText="1"/>
      <protection hidden="1"/>
    </xf>
    <xf numFmtId="4" fontId="31" fillId="0" borderId="17" xfId="1" applyNumberFormat="1" applyFont="1" applyFill="1" applyBorder="1" applyAlignment="1" applyProtection="1">
      <alignment horizontal="center" vertical="top"/>
      <protection hidden="1"/>
    </xf>
    <xf numFmtId="0" fontId="35" fillId="9" borderId="11" xfId="1" applyFont="1" applyFill="1" applyBorder="1" applyAlignment="1">
      <alignment vertical="center" wrapText="1"/>
    </xf>
    <xf numFmtId="0" fontId="8" fillId="9" borderId="42" xfId="1" applyFont="1" applyFill="1" applyBorder="1" applyAlignment="1">
      <alignment horizontal="center" vertical="center" wrapText="1"/>
    </xf>
    <xf numFmtId="9" fontId="38" fillId="9" borderId="41" xfId="0" applyNumberFormat="1" applyFont="1" applyFill="1" applyBorder="1" applyAlignment="1">
      <alignment horizontal="center"/>
    </xf>
    <xf numFmtId="0" fontId="5" fillId="9" borderId="28" xfId="1" applyFont="1" applyFill="1" applyBorder="1" applyAlignment="1">
      <alignment vertical="center" wrapText="1"/>
    </xf>
    <xf numFmtId="1" fontId="5" fillId="9" borderId="42" xfId="1" applyNumberFormat="1" applyFont="1" applyFill="1" applyBorder="1" applyAlignment="1">
      <alignment horizontal="center" vertical="center" wrapText="1"/>
    </xf>
    <xf numFmtId="1" fontId="5" fillId="9" borderId="28" xfId="1" applyNumberFormat="1" applyFont="1" applyFill="1" applyBorder="1" applyAlignment="1">
      <alignment vertical="center" wrapText="1"/>
    </xf>
    <xf numFmtId="1" fontId="5" fillId="9" borderId="23" xfId="1" applyNumberFormat="1" applyFont="1" applyFill="1" applyBorder="1" applyAlignment="1">
      <alignment horizontal="center" vertical="center" wrapText="1"/>
    </xf>
    <xf numFmtId="1" fontId="5" fillId="9" borderId="19" xfId="1" applyNumberFormat="1" applyFont="1" applyFill="1" applyBorder="1" applyAlignment="1">
      <alignment horizontal="center" vertical="center" wrapText="1"/>
    </xf>
    <xf numFmtId="1" fontId="5" fillId="9" borderId="44" xfId="1" applyNumberFormat="1" applyFont="1" applyFill="1" applyBorder="1" applyAlignment="1">
      <alignment horizontal="center" vertical="center" wrapText="1"/>
    </xf>
    <xf numFmtId="1" fontId="5" fillId="9" borderId="0" xfId="1" applyNumberFormat="1" applyFont="1" applyFill="1" applyBorder="1" applyAlignment="1">
      <alignment horizontal="center" vertical="center" wrapText="1"/>
    </xf>
    <xf numFmtId="0" fontId="1" fillId="9" borderId="0" xfId="2" applyFill="1"/>
    <xf numFmtId="0" fontId="36" fillId="9" borderId="0" xfId="2" applyFont="1" applyFill="1"/>
    <xf numFmtId="0" fontId="60" fillId="2" borderId="1" xfId="0" applyFont="1" applyFill="1" applyBorder="1" applyAlignment="1">
      <alignment horizontal="center" vertical="center" wrapText="1" readingOrder="1"/>
    </xf>
    <xf numFmtId="0" fontId="55" fillId="2" borderId="3" xfId="0" applyFont="1" applyFill="1" applyBorder="1" applyAlignment="1">
      <alignment horizontal="left" vertical="center" wrapText="1" readingOrder="1"/>
    </xf>
    <xf numFmtId="0" fontId="52" fillId="2" borderId="1" xfId="0" applyFont="1" applyFill="1" applyBorder="1" applyAlignment="1">
      <alignment horizontal="center"/>
    </xf>
    <xf numFmtId="0" fontId="54" fillId="2" borderId="2" xfId="0" applyFont="1" applyFill="1" applyBorder="1" applyAlignment="1">
      <alignment horizontal="left" vertical="center" wrapText="1" readingOrder="1"/>
    </xf>
    <xf numFmtId="0" fontId="54" fillId="2" borderId="56" xfId="0" applyFont="1" applyFill="1" applyBorder="1" applyAlignment="1">
      <alignment horizontal="center" wrapText="1" readingOrder="1"/>
    </xf>
    <xf numFmtId="0" fontId="54" fillId="2" borderId="0" xfId="0" applyFont="1" applyFill="1" applyBorder="1" applyAlignment="1">
      <alignment horizontal="center" wrapText="1" readingOrder="1"/>
    </xf>
    <xf numFmtId="0" fontId="5" fillId="0" borderId="41" xfId="1" applyFont="1" applyFill="1" applyBorder="1" applyAlignment="1">
      <alignment horizontal="center" vertical="center"/>
    </xf>
    <xf numFmtId="0" fontId="5" fillId="0" borderId="43" xfId="1" applyFont="1" applyFill="1" applyBorder="1" applyAlignment="1">
      <alignment horizontal="center" vertical="center"/>
    </xf>
    <xf numFmtId="0" fontId="5" fillId="0" borderId="4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 wrapText="1"/>
    </xf>
    <xf numFmtId="0" fontId="47" fillId="2" borderId="11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3" xfId="0" applyBorder="1"/>
    <xf numFmtId="0" fontId="0" fillId="0" borderId="1" xfId="0" applyBorder="1"/>
    <xf numFmtId="0" fontId="7" fillId="0" borderId="2" xfId="1" applyFont="1" applyFill="1" applyBorder="1" applyAlignment="1">
      <alignment horizontal="center" vertical="center" wrapText="1"/>
    </xf>
    <xf numFmtId="0" fontId="8" fillId="0" borderId="25" xfId="1" applyFont="1" applyFill="1" applyBorder="1" applyAlignment="1">
      <alignment horizontal="center" vertical="center" wrapText="1"/>
    </xf>
    <xf numFmtId="0" fontId="0" fillId="0" borderId="7" xfId="0" applyBorder="1"/>
    <xf numFmtId="0" fontId="5" fillId="8" borderId="28" xfId="1" applyFont="1" applyFill="1" applyBorder="1" applyAlignment="1">
      <alignment horizontal="left" vertical="center" wrapText="1"/>
    </xf>
    <xf numFmtId="0" fontId="5" fillId="8" borderId="9" xfId="1" applyFont="1" applyFill="1" applyBorder="1" applyAlignment="1">
      <alignment horizontal="left" vertical="center" wrapText="1"/>
    </xf>
    <xf numFmtId="0" fontId="5" fillId="2" borderId="41" xfId="1" applyFont="1" applyFill="1" applyBorder="1" applyAlignment="1">
      <alignment horizontal="center" vertical="center" wrapText="1"/>
    </xf>
    <xf numFmtId="0" fontId="5" fillId="2" borderId="43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0" fillId="2" borderId="53" xfId="1" applyFont="1" applyFill="1" applyBorder="1" applyAlignment="1">
      <alignment horizontal="left" vertical="center" wrapText="1"/>
    </xf>
    <xf numFmtId="0" fontId="10" fillId="2" borderId="54" xfId="1" applyFont="1" applyFill="1" applyBorder="1" applyAlignment="1">
      <alignment horizontal="left" vertical="center" wrapText="1"/>
    </xf>
    <xf numFmtId="0" fontId="9" fillId="2" borderId="43" xfId="2" applyFont="1" applyFill="1" applyBorder="1" applyAlignment="1">
      <alignment horizontal="center" vertical="center"/>
    </xf>
    <xf numFmtId="0" fontId="9" fillId="2" borderId="44" xfId="2" applyFont="1" applyFill="1" applyBorder="1" applyAlignment="1">
      <alignment horizontal="center" vertical="center"/>
    </xf>
    <xf numFmtId="0" fontId="10" fillId="0" borderId="7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2" fillId="2" borderId="43" xfId="1" applyFont="1" applyFill="1" applyBorder="1" applyAlignment="1">
      <alignment horizontal="center" wrapText="1"/>
    </xf>
    <xf numFmtId="0" fontId="0" fillId="0" borderId="8" xfId="0" applyBorder="1" applyAlignment="1">
      <alignment horizontal="left" vertical="center" wrapText="1"/>
    </xf>
    <xf numFmtId="0" fontId="10" fillId="0" borderId="3" xfId="1" applyFont="1" applyFill="1" applyBorder="1" applyAlignment="1">
      <alignment horizontal="left" vertical="center" wrapText="1"/>
    </xf>
    <xf numFmtId="0" fontId="8" fillId="0" borderId="25" xfId="1" applyFont="1" applyFill="1" applyBorder="1" applyAlignment="1">
      <alignment horizontal="left" vertical="center" wrapText="1"/>
    </xf>
    <xf numFmtId="0" fontId="8" fillId="0" borderId="18" xfId="1" applyFont="1" applyFill="1" applyBorder="1" applyAlignment="1">
      <alignment horizontal="left" vertical="center" wrapText="1"/>
    </xf>
    <xf numFmtId="0" fontId="11" fillId="0" borderId="25" xfId="1" applyFont="1" applyFill="1" applyBorder="1" applyAlignment="1">
      <alignment horizontal="left" vertical="center" wrapText="1"/>
    </xf>
    <xf numFmtId="0" fontId="11" fillId="0" borderId="6" xfId="1" applyFont="1" applyFill="1" applyBorder="1" applyAlignment="1">
      <alignment horizontal="left" vertical="center" wrapText="1"/>
    </xf>
    <xf numFmtId="0" fontId="8" fillId="0" borderId="53" xfId="1" applyFont="1" applyFill="1" applyBorder="1" applyAlignment="1">
      <alignment horizontal="left" vertical="center" wrapText="1"/>
    </xf>
    <xf numFmtId="0" fontId="8" fillId="0" borderId="54" xfId="1" applyFont="1" applyFill="1" applyBorder="1" applyAlignment="1">
      <alignment horizontal="left" vertical="center" wrapText="1"/>
    </xf>
    <xf numFmtId="0" fontId="10" fillId="0" borderId="45" xfId="1" applyFont="1" applyFill="1" applyBorder="1" applyAlignment="1">
      <alignment horizontal="left" vertical="center" wrapText="1"/>
    </xf>
    <xf numFmtId="0" fontId="45" fillId="2" borderId="0" xfId="2" applyFont="1" applyFill="1" applyBorder="1" applyAlignment="1">
      <alignment horizontal="left"/>
    </xf>
    <xf numFmtId="0" fontId="4" fillId="2" borderId="36" xfId="1" applyFont="1" applyFill="1" applyBorder="1" applyAlignment="1">
      <alignment horizontal="center" vertical="center" wrapText="1"/>
    </xf>
    <xf numFmtId="0" fontId="5" fillId="7" borderId="29" xfId="1" applyFont="1" applyFill="1" applyBorder="1" applyAlignment="1">
      <alignment horizontal="left" vertical="center" wrapText="1"/>
    </xf>
    <xf numFmtId="0" fontId="5" fillId="7" borderId="0" xfId="1" applyFont="1" applyFill="1" applyBorder="1" applyAlignment="1">
      <alignment horizontal="left" vertical="center" wrapText="1"/>
    </xf>
    <xf numFmtId="0" fontId="9" fillId="2" borderId="51" xfId="2" applyFont="1" applyFill="1" applyBorder="1" applyAlignment="1">
      <alignment horizontal="center" vertical="center"/>
    </xf>
    <xf numFmtId="0" fontId="10" fillId="0" borderId="39" xfId="1" applyFont="1" applyFill="1" applyBorder="1" applyAlignment="1">
      <alignment horizontal="left" vertical="center" wrapText="1"/>
    </xf>
    <xf numFmtId="0" fontId="2" fillId="0" borderId="41" xfId="1" applyFont="1" applyBorder="1" applyAlignment="1">
      <alignment horizontal="center" wrapText="1"/>
    </xf>
    <xf numFmtId="0" fontId="2" fillId="0" borderId="43" xfId="1" applyFont="1" applyBorder="1" applyAlignment="1">
      <alignment horizontal="center" wrapText="1"/>
    </xf>
    <xf numFmtId="0" fontId="2" fillId="0" borderId="42" xfId="1" applyFont="1" applyBorder="1" applyAlignment="1">
      <alignment horizontal="center" wrapText="1"/>
    </xf>
    <xf numFmtId="0" fontId="5" fillId="7" borderId="28" xfId="1" applyFont="1" applyFill="1" applyBorder="1" applyAlignment="1">
      <alignment horizontal="left" vertical="center" wrapText="1"/>
    </xf>
    <xf numFmtId="0" fontId="5" fillId="7" borderId="9" xfId="1" applyFont="1" applyFill="1" applyBorder="1" applyAlignment="1">
      <alignment horizontal="left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7" fillId="0" borderId="38" xfId="1" applyFont="1" applyFill="1" applyBorder="1" applyAlignment="1">
      <alignment horizontal="center" vertical="center" wrapText="1"/>
    </xf>
    <xf numFmtId="0" fontId="0" fillId="0" borderId="39" xfId="0" applyBorder="1"/>
    <xf numFmtId="0" fontId="7" fillId="0" borderId="39" xfId="1" applyFont="1" applyFill="1" applyBorder="1" applyAlignment="1">
      <alignment horizontal="center" vertical="center" wrapText="1"/>
    </xf>
    <xf numFmtId="0" fontId="8" fillId="0" borderId="39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 wrapText="1"/>
    </xf>
    <xf numFmtId="0" fontId="64" fillId="0" borderId="29" xfId="1" applyFont="1" applyFill="1" applyBorder="1" applyAlignment="1">
      <alignment horizontal="center"/>
    </xf>
    <xf numFmtId="0" fontId="64" fillId="0" borderId="15" xfId="1" applyFont="1" applyFill="1" applyBorder="1" applyAlignment="1">
      <alignment horizontal="center"/>
    </xf>
    <xf numFmtId="0" fontId="26" fillId="0" borderId="29" xfId="1" applyFont="1" applyFill="1" applyBorder="1" applyAlignment="1">
      <alignment horizontal="left"/>
    </xf>
    <xf numFmtId="0" fontId="26" fillId="0" borderId="15" xfId="1" applyFont="1" applyFill="1" applyBorder="1" applyAlignment="1">
      <alignment horizontal="left"/>
    </xf>
    <xf numFmtId="0" fontId="26" fillId="0" borderId="29" xfId="1" applyFont="1" applyFill="1" applyBorder="1" applyAlignment="1">
      <alignment horizontal="center"/>
    </xf>
    <xf numFmtId="0" fontId="26" fillId="0" borderId="15" xfId="1" applyFont="1" applyFill="1" applyBorder="1" applyAlignment="1">
      <alignment horizontal="center"/>
    </xf>
    <xf numFmtId="0" fontId="26" fillId="0" borderId="1" xfId="4" applyFont="1" applyFill="1" applyBorder="1" applyAlignment="1" applyProtection="1">
      <alignment horizontal="center"/>
      <protection hidden="1"/>
    </xf>
    <xf numFmtId="2" fontId="24" fillId="0" borderId="10" xfId="1" applyNumberFormat="1" applyFont="1" applyFill="1" applyBorder="1" applyAlignment="1">
      <alignment horizontal="center" vertical="center"/>
    </xf>
    <xf numFmtId="2" fontId="24" fillId="0" borderId="11" xfId="1" applyNumberFormat="1" applyFont="1" applyFill="1" applyBorder="1" applyAlignment="1">
      <alignment horizontal="center" vertical="center"/>
    </xf>
    <xf numFmtId="2" fontId="24" fillId="0" borderId="12" xfId="1" applyNumberFormat="1" applyFont="1" applyFill="1" applyBorder="1" applyAlignment="1">
      <alignment horizontal="center" vertical="center"/>
    </xf>
    <xf numFmtId="0" fontId="24" fillId="0" borderId="10" xfId="1" applyNumberFormat="1" applyFont="1" applyFill="1" applyBorder="1" applyAlignment="1">
      <alignment horizontal="center" vertical="center"/>
    </xf>
    <xf numFmtId="0" fontId="24" fillId="0" borderId="12" xfId="1" applyNumberFormat="1" applyFont="1" applyFill="1" applyBorder="1" applyAlignment="1">
      <alignment horizontal="center" vertical="center"/>
    </xf>
    <xf numFmtId="0" fontId="26" fillId="0" borderId="30" xfId="1" applyNumberFormat="1" applyFont="1" applyFill="1" applyBorder="1" applyAlignment="1">
      <alignment horizontal="left" vertical="center" wrapText="1"/>
    </xf>
    <xf numFmtId="0" fontId="26" fillId="0" borderId="29" xfId="1" applyNumberFormat="1" applyFont="1" applyFill="1" applyBorder="1" applyAlignment="1">
      <alignment horizontal="left" vertical="center"/>
    </xf>
    <xf numFmtId="0" fontId="26" fillId="0" borderId="19" xfId="1" applyNumberFormat="1" applyFont="1" applyFill="1" applyBorder="1" applyAlignment="1">
      <alignment horizontal="left" vertical="center"/>
    </xf>
    <xf numFmtId="0" fontId="26" fillId="0" borderId="30" xfId="1" applyNumberFormat="1" applyFont="1" applyFill="1" applyBorder="1" applyAlignment="1">
      <alignment horizontal="center" vertical="center" wrapText="1"/>
    </xf>
    <xf numFmtId="0" fontId="26" fillId="0" borderId="19" xfId="1" applyNumberFormat="1" applyFont="1" applyFill="1" applyBorder="1" applyAlignment="1">
      <alignment horizontal="center" vertical="center" wrapText="1"/>
    </xf>
    <xf numFmtId="0" fontId="34" fillId="0" borderId="29" xfId="1" applyFont="1" applyFill="1" applyBorder="1" applyAlignment="1">
      <alignment horizontal="left"/>
    </xf>
    <xf numFmtId="0" fontId="34" fillId="0" borderId="15" xfId="1" applyFont="1" applyFill="1" applyBorder="1" applyAlignment="1">
      <alignment horizontal="left"/>
    </xf>
  </cellXfs>
  <cellStyles count="25">
    <cellStyle name="Normal 2" xfId="5"/>
    <cellStyle name="Гиперссылка" xfId="24" builtinId="8"/>
    <cellStyle name="Гиперссылка 2" xfId="6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3" xfId="12"/>
    <cellStyle name="Обычный 3 2" xfId="2"/>
    <cellStyle name="Обычный 3 2 4" xfId="23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Обычный_Автоматика_цены 160305 (1)" xfId="20"/>
    <cellStyle name="Процентный" xfId="22" builtinId="5"/>
    <cellStyle name="Процентный 2" xfId="19"/>
    <cellStyle name="Процентный 2 2" xfId="3"/>
    <cellStyle name="Финансовый" xfId="21" builtinId="3"/>
  </cellStyles>
  <dxfs count="4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FF5050"/>
      <color rgb="FFFF3300"/>
      <color rgb="FFEFE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5.wdp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" Type="http://schemas.openxmlformats.org/officeDocument/2006/relationships/image" Target="../media/image9.png"/><Relationship Id="rId21" Type="http://schemas.microsoft.com/office/2007/relationships/hdphoto" Target="../media/hdphoto7.wdp"/><Relationship Id="rId7" Type="http://schemas.openxmlformats.org/officeDocument/2006/relationships/image" Target="../media/image11.png"/><Relationship Id="rId12" Type="http://schemas.openxmlformats.org/officeDocument/2006/relationships/image" Target="../media/image14.pn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2" Type="http://schemas.openxmlformats.org/officeDocument/2006/relationships/image" Target="../media/image8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7.png"/><Relationship Id="rId6" Type="http://schemas.microsoft.com/office/2007/relationships/hdphoto" Target="../media/hdphoto2.wdp"/><Relationship Id="rId11" Type="http://schemas.microsoft.com/office/2007/relationships/hdphoto" Target="../media/hdphoto4.wdp"/><Relationship Id="rId24" Type="http://schemas.openxmlformats.org/officeDocument/2006/relationships/image" Target="../media/image23.jpeg"/><Relationship Id="rId5" Type="http://schemas.openxmlformats.org/officeDocument/2006/relationships/image" Target="../media/image10.png"/><Relationship Id="rId15" Type="http://schemas.microsoft.com/office/2007/relationships/hdphoto" Target="../media/hdphoto6.wdp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13.png"/><Relationship Id="rId19" Type="http://schemas.openxmlformats.org/officeDocument/2006/relationships/image" Target="../media/image19.emf"/><Relationship Id="rId4" Type="http://schemas.microsoft.com/office/2007/relationships/hdphoto" Target="../media/hdphoto1.wdp"/><Relationship Id="rId9" Type="http://schemas.openxmlformats.org/officeDocument/2006/relationships/image" Target="../media/image12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Relationship Id="rId27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38.png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228600</xdr:rowOff>
    </xdr:from>
    <xdr:to>
      <xdr:col>8</xdr:col>
      <xdr:colOff>21947</xdr:colOff>
      <xdr:row>16</xdr:row>
      <xdr:rowOff>66675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466850"/>
          <a:ext cx="4212946" cy="20859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99131</xdr:rowOff>
    </xdr:from>
    <xdr:to>
      <xdr:col>13</xdr:col>
      <xdr:colOff>171450</xdr:colOff>
      <xdr:row>15</xdr:row>
      <xdr:rowOff>162154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286250" y="2366081"/>
          <a:ext cx="2695575" cy="1148874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4</xdr:row>
      <xdr:rowOff>146756</xdr:rowOff>
    </xdr:from>
    <xdr:to>
      <xdr:col>13</xdr:col>
      <xdr:colOff>466725</xdr:colOff>
      <xdr:row>9</xdr:row>
      <xdr:rowOff>54386</xdr:rowOff>
    </xdr:to>
    <xdr:sp macro="" textlink="">
      <xdr:nvSpPr>
        <xdr:cNvPr id="4" name="Прямоугольник 3"/>
        <xdr:cNvSpPr/>
      </xdr:nvSpPr>
      <xdr:spPr>
        <a:xfrm>
          <a:off x="4267200" y="1337381"/>
          <a:ext cx="3009900" cy="88870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altLang="ru-RU" b="1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Новая кодировка </a:t>
          </a:r>
          <a:r>
            <a:rPr lang="ru-RU" altLang="ru-RU">
              <a:latin typeface="Arial" panose="020B0604020202020204" pitchFamily="34" charset="0"/>
              <a:cs typeface="Arial" panose="020B0604020202020204" pitchFamily="34" charset="0"/>
            </a:rPr>
            <a:t>для управления всеми видами автоматики </a:t>
          </a:r>
          <a:r>
            <a:rPr lang="en-US" altLang="ru-RU">
              <a:latin typeface="Arial" panose="020B0604020202020204" pitchFamily="34" charset="0"/>
              <a:cs typeface="Arial" panose="020B0604020202020204" pitchFamily="34" charset="0"/>
            </a:rPr>
            <a:t>ALUTECH!</a:t>
          </a:r>
          <a:endParaRPr lang="ru-RU" altLang="ru-RU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190500</xdr:colOff>
      <xdr:row>17</xdr:row>
      <xdr:rowOff>104775</xdr:rowOff>
    </xdr:from>
    <xdr:to>
      <xdr:col>8</xdr:col>
      <xdr:colOff>430831</xdr:colOff>
      <xdr:row>17</xdr:row>
      <xdr:rowOff>594889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57625" y="3419475"/>
          <a:ext cx="764206" cy="49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</xdr:row>
      <xdr:rowOff>133350</xdr:rowOff>
    </xdr:from>
    <xdr:to>
      <xdr:col>13</xdr:col>
      <xdr:colOff>188142</xdr:colOff>
      <xdr:row>17</xdr:row>
      <xdr:rowOff>566725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81700" y="3448050"/>
          <a:ext cx="1016817" cy="4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19</xdr:row>
      <xdr:rowOff>76200</xdr:rowOff>
    </xdr:from>
    <xdr:to>
      <xdr:col>8</xdr:col>
      <xdr:colOff>205500</xdr:colOff>
      <xdr:row>19</xdr:row>
      <xdr:rowOff>472200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0050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19</xdr:row>
      <xdr:rowOff>76200</xdr:rowOff>
    </xdr:from>
    <xdr:to>
      <xdr:col>12</xdr:col>
      <xdr:colOff>224550</xdr:colOff>
      <xdr:row>19</xdr:row>
      <xdr:rowOff>472200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1505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20</xdr:row>
      <xdr:rowOff>38100</xdr:rowOff>
    </xdr:from>
    <xdr:to>
      <xdr:col>12</xdr:col>
      <xdr:colOff>224550</xdr:colOff>
      <xdr:row>20</xdr:row>
      <xdr:rowOff>434100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15050" y="501015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21</xdr:row>
      <xdr:rowOff>352425</xdr:rowOff>
    </xdr:from>
    <xdr:to>
      <xdr:col>12</xdr:col>
      <xdr:colOff>215025</xdr:colOff>
      <xdr:row>21</xdr:row>
      <xdr:rowOff>748425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105525" y="58293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22</xdr:row>
      <xdr:rowOff>419100</xdr:rowOff>
    </xdr:from>
    <xdr:to>
      <xdr:col>12</xdr:col>
      <xdr:colOff>205500</xdr:colOff>
      <xdr:row>22</xdr:row>
      <xdr:rowOff>815100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096000" y="69056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20</xdr:row>
      <xdr:rowOff>57150</xdr:rowOff>
    </xdr:from>
    <xdr:to>
      <xdr:col>8</xdr:col>
      <xdr:colOff>224550</xdr:colOff>
      <xdr:row>20</xdr:row>
      <xdr:rowOff>453150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019550" y="5029200"/>
          <a:ext cx="396000" cy="3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19050</xdr:rowOff>
    </xdr:from>
    <xdr:to>
      <xdr:col>4</xdr:col>
      <xdr:colOff>161925</xdr:colOff>
      <xdr:row>27</xdr:row>
      <xdr:rowOff>5239</xdr:rowOff>
    </xdr:to>
    <xdr:sp macro="" textlink="">
      <xdr:nvSpPr>
        <xdr:cNvPr id="14" name="TextBox 7"/>
        <xdr:cNvSpPr txBox="1"/>
      </xdr:nvSpPr>
      <xdr:spPr>
        <a:xfrm>
          <a:off x="0" y="7496175"/>
          <a:ext cx="2257425" cy="71008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* Исключение: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Приемник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AR-1-500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Шлагбаум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ASB6000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323850</xdr:colOff>
      <xdr:row>21</xdr:row>
      <xdr:rowOff>304800</xdr:rowOff>
    </xdr:from>
    <xdr:to>
      <xdr:col>8</xdr:col>
      <xdr:colOff>195975</xdr:colOff>
      <xdr:row>21</xdr:row>
      <xdr:rowOff>700800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90975" y="57816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22</xdr:row>
      <xdr:rowOff>285750</xdr:rowOff>
    </xdr:from>
    <xdr:to>
      <xdr:col>8</xdr:col>
      <xdr:colOff>186450</xdr:colOff>
      <xdr:row>22</xdr:row>
      <xdr:rowOff>681750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981450" y="6772275"/>
          <a:ext cx="396000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107256</xdr:colOff>
      <xdr:row>6</xdr:row>
      <xdr:rowOff>451599</xdr:rowOff>
    </xdr:from>
    <xdr:to>
      <xdr:col>2</xdr:col>
      <xdr:colOff>175291</xdr:colOff>
      <xdr:row>8</xdr:row>
      <xdr:rowOff>896318</xdr:rowOff>
    </xdr:to>
    <xdr:grpSp>
      <xdr:nvGrpSpPr>
        <xdr:cNvPr id="3" name="Группа 2"/>
        <xdr:cNvGrpSpPr/>
      </xdr:nvGrpSpPr>
      <xdr:grpSpPr>
        <a:xfrm>
          <a:off x="107256" y="4077668"/>
          <a:ext cx="2888311" cy="1914591"/>
          <a:chOff x="775884" y="2219326"/>
          <a:chExt cx="2891240" cy="2590646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 l="4246"/>
          <a:stretch/>
        </xdr:blipFill>
        <xdr:spPr>
          <a:xfrm>
            <a:off x="775884" y="2219326"/>
            <a:ext cx="2891240" cy="2173557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 xmlns="">
                  <a14:imgLayer r:embed="rId4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409575</xdr:colOff>
      <xdr:row>10</xdr:row>
      <xdr:rowOff>57151</xdr:rowOff>
    </xdr:from>
    <xdr:to>
      <xdr:col>1</xdr:col>
      <xdr:colOff>2181225</xdr:colOff>
      <xdr:row>16</xdr:row>
      <xdr:rowOff>4759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rId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71575" y="6086476"/>
          <a:ext cx="1771650" cy="119946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18</xdr:row>
      <xdr:rowOff>19049</xdr:rowOff>
    </xdr:from>
    <xdr:to>
      <xdr:col>1</xdr:col>
      <xdr:colOff>2545048</xdr:colOff>
      <xdr:row>21</xdr:row>
      <xdr:rowOff>0</xdr:rowOff>
    </xdr:to>
    <xdr:grpSp>
      <xdr:nvGrpSpPr>
        <xdr:cNvPr id="8" name="Группа 7"/>
        <xdr:cNvGrpSpPr/>
      </xdr:nvGrpSpPr>
      <xdr:grpSpPr>
        <a:xfrm>
          <a:off x="438150" y="8401049"/>
          <a:ext cx="2106898" cy="2083020"/>
          <a:chOff x="2105603" y="7155626"/>
          <a:chExt cx="2131859" cy="2097743"/>
        </a:xfrm>
      </xdr:grpSpPr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 xmlns="">
                  <a14:imgLayer r:embed="rId8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xmlns=""/>
              </a:ext>
            </a:extLst>
          </a:blip>
          <a:srcRect l="13087"/>
          <a:stretch/>
        </xdr:blipFill>
        <xdr:spPr>
          <a:xfrm>
            <a:off x="2105603" y="7155626"/>
            <a:ext cx="2072137" cy="1962150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/>
        </xdr:blipFill>
        <xdr:spPr>
          <a:xfrm>
            <a:off x="3045923" y="8803677"/>
            <a:ext cx="646921" cy="400050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 xmlns="">
                  <a14:imgLayer r:embed="rId11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/>
        </xdr:blipFill>
        <xdr:spPr>
          <a:xfrm>
            <a:off x="3590541" y="8853319"/>
            <a:ext cx="646921" cy="4000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85724</xdr:colOff>
      <xdr:row>24</xdr:row>
      <xdr:rowOff>180977</xdr:rowOff>
    </xdr:from>
    <xdr:to>
      <xdr:col>1</xdr:col>
      <xdr:colOff>2676525</xdr:colOff>
      <xdr:row>26</xdr:row>
      <xdr:rowOff>170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rId1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724" y="10106027"/>
          <a:ext cx="2590801" cy="100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27</xdr:row>
      <xdr:rowOff>66675</xdr:rowOff>
    </xdr:from>
    <xdr:to>
      <xdr:col>1</xdr:col>
      <xdr:colOff>2616977</xdr:colOff>
      <xdr:row>29</xdr:row>
      <xdr:rowOff>688041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 xmlns="">
                <a14:imgLayer r:embed="rId1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85950" y="11525250"/>
          <a:ext cx="1493027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29</xdr:row>
      <xdr:rowOff>47625</xdr:rowOff>
    </xdr:from>
    <xdr:to>
      <xdr:col>1</xdr:col>
      <xdr:colOff>1552146</xdr:colOff>
      <xdr:row>31</xdr:row>
      <xdr:rowOff>521633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249" y="13296900"/>
          <a:ext cx="1456897" cy="2533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838201</xdr:colOff>
      <xdr:row>27</xdr:row>
      <xdr:rowOff>752478</xdr:rowOff>
    </xdr:from>
    <xdr:to>
      <xdr:col>1</xdr:col>
      <xdr:colOff>1574730</xdr:colOff>
      <xdr:row>28</xdr:row>
      <xdr:rowOff>657786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00201" y="12211053"/>
          <a:ext cx="736529" cy="933448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557892</xdr:colOff>
      <xdr:row>47</xdr:row>
      <xdr:rowOff>77390</xdr:rowOff>
    </xdr:from>
    <xdr:to>
      <xdr:col>1</xdr:col>
      <xdr:colOff>1258659</xdr:colOff>
      <xdr:row>49</xdr:row>
      <xdr:rowOff>286497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0800000">
          <a:off x="1047749" y="16283497"/>
          <a:ext cx="700767" cy="927565"/>
        </a:xfrm>
        <a:prstGeom prst="rect">
          <a:avLst/>
        </a:prstGeom>
      </xdr:spPr>
    </xdr:pic>
    <xdr:clientData/>
  </xdr:twoCellAnchor>
  <xdr:twoCellAnchor>
    <xdr:from>
      <xdr:col>1</xdr:col>
      <xdr:colOff>563336</xdr:colOff>
      <xdr:row>50</xdr:row>
      <xdr:rowOff>308882</xdr:rowOff>
    </xdr:from>
    <xdr:to>
      <xdr:col>1</xdr:col>
      <xdr:colOff>1142229</xdr:colOff>
      <xdr:row>53</xdr:row>
      <xdr:rowOff>74048</xdr:rowOff>
    </xdr:to>
    <xdr:sp macro="" textlink="">
      <xdr:nvSpPr>
        <xdr:cNvPr id="17" name="TextBox 16"/>
        <xdr:cNvSpPr txBox="1"/>
      </xdr:nvSpPr>
      <xdr:spPr>
        <a:xfrm>
          <a:off x="1053193" y="17168132"/>
          <a:ext cx="578893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1297201</xdr:colOff>
      <xdr:row>30</xdr:row>
      <xdr:rowOff>238125</xdr:rowOff>
    </xdr:from>
    <xdr:to>
      <xdr:col>1</xdr:col>
      <xdr:colOff>2013228</xdr:colOff>
      <xdr:row>31</xdr:row>
      <xdr:rowOff>205067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059201" y="14401800"/>
          <a:ext cx="716027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1251807</xdr:colOff>
      <xdr:row>47</xdr:row>
      <xdr:rowOff>99329</xdr:rowOff>
    </xdr:from>
    <xdr:to>
      <xdr:col>1</xdr:col>
      <xdr:colOff>1938910</xdr:colOff>
      <xdr:row>50</xdr:row>
      <xdr:rowOff>6803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 xmlns="">
                <a14:imgLayer r:embed="rId21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41664" y="16305436"/>
          <a:ext cx="687103" cy="921207"/>
        </a:xfrm>
        <a:prstGeom prst="rect">
          <a:avLst/>
        </a:prstGeom>
      </xdr:spPr>
    </xdr:pic>
    <xdr:clientData/>
  </xdr:twoCellAnchor>
  <xdr:twoCellAnchor>
    <xdr:from>
      <xdr:col>1</xdr:col>
      <xdr:colOff>1337583</xdr:colOff>
      <xdr:row>50</xdr:row>
      <xdr:rowOff>308885</xdr:rowOff>
    </xdr:from>
    <xdr:to>
      <xdr:col>1</xdr:col>
      <xdr:colOff>1950494</xdr:colOff>
      <xdr:row>53</xdr:row>
      <xdr:rowOff>74051</xdr:rowOff>
    </xdr:to>
    <xdr:sp macro="" textlink="">
      <xdr:nvSpPr>
        <xdr:cNvPr id="20" name="TextBox 19"/>
        <xdr:cNvSpPr txBox="1"/>
      </xdr:nvSpPr>
      <xdr:spPr>
        <a:xfrm>
          <a:off x="1827440" y="1716813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R-1-500N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488498</xdr:colOff>
      <xdr:row>53</xdr:row>
      <xdr:rowOff>95251</xdr:rowOff>
    </xdr:from>
    <xdr:to>
      <xdr:col>1</xdr:col>
      <xdr:colOff>1224643</xdr:colOff>
      <xdr:row>55</xdr:row>
      <xdr:rowOff>176893</xdr:rowOff>
    </xdr:to>
    <xdr:grpSp>
      <xdr:nvGrpSpPr>
        <xdr:cNvPr id="21" name="Группа 20"/>
        <xdr:cNvGrpSpPr/>
      </xdr:nvGrpSpPr>
      <xdr:grpSpPr>
        <a:xfrm>
          <a:off x="488498" y="26432423"/>
          <a:ext cx="736145" cy="764815"/>
          <a:chOff x="2466976" y="16659226"/>
          <a:chExt cx="535403" cy="528716"/>
        </a:xfrm>
      </xdr:grpSpPr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23" name="Рисунок 22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xmlns="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361951</xdr:colOff>
      <xdr:row>55</xdr:row>
      <xdr:rowOff>244928</xdr:rowOff>
    </xdr:from>
    <xdr:to>
      <xdr:col>1</xdr:col>
      <xdr:colOff>1189855</xdr:colOff>
      <xdr:row>56</xdr:row>
      <xdr:rowOff>569</xdr:rowOff>
    </xdr:to>
    <xdr:sp macro="" textlink="">
      <xdr:nvSpPr>
        <xdr:cNvPr id="24" name="TextBox 23"/>
        <xdr:cNvSpPr txBox="1"/>
      </xdr:nvSpPr>
      <xdr:spPr>
        <a:xfrm>
          <a:off x="361951" y="28705628"/>
          <a:ext cx="827904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 / LM-LB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1382486</xdr:colOff>
      <xdr:row>53</xdr:row>
      <xdr:rowOff>136354</xdr:rowOff>
    </xdr:from>
    <xdr:to>
      <xdr:col>1</xdr:col>
      <xdr:colOff>2095500</xdr:colOff>
      <xdr:row>55</xdr:row>
      <xdr:rowOff>146717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72343" y="17471854"/>
          <a:ext cx="713014" cy="719535"/>
        </a:xfrm>
        <a:prstGeom prst="rect">
          <a:avLst/>
        </a:prstGeom>
      </xdr:spPr>
    </xdr:pic>
    <xdr:clientData/>
  </xdr:twoCellAnchor>
  <xdr:twoCellAnchor>
    <xdr:from>
      <xdr:col>1</xdr:col>
      <xdr:colOff>1404257</xdr:colOff>
      <xdr:row>55</xdr:row>
      <xdr:rowOff>231322</xdr:rowOff>
    </xdr:from>
    <xdr:to>
      <xdr:col>1</xdr:col>
      <xdr:colOff>2017168</xdr:colOff>
      <xdr:row>55</xdr:row>
      <xdr:rowOff>472738</xdr:rowOff>
    </xdr:to>
    <xdr:sp macro="" textlink="">
      <xdr:nvSpPr>
        <xdr:cNvPr id="26" name="TextBox 25"/>
        <xdr:cNvSpPr txBox="1"/>
      </xdr:nvSpPr>
      <xdr:spPr>
        <a:xfrm>
          <a:off x="1894114" y="1821996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SL-U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92870</xdr:colOff>
      <xdr:row>4</xdr:row>
      <xdr:rowOff>734139</xdr:rowOff>
    </xdr:from>
    <xdr:to>
      <xdr:col>1</xdr:col>
      <xdr:colOff>2663711</xdr:colOff>
      <xdr:row>6</xdr:row>
      <xdr:rowOff>521229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275" t="4787" r="12998" b="9574"/>
        <a:stretch/>
      </xdr:blipFill>
      <xdr:spPr>
        <a:xfrm rot="337431">
          <a:off x="92870" y="2549492"/>
          <a:ext cx="2570841" cy="1792943"/>
        </a:xfrm>
        <a:prstGeom prst="rect">
          <a:avLst/>
        </a:prstGeom>
      </xdr:spPr>
    </xdr:pic>
    <xdr:clientData/>
  </xdr:twoCellAnchor>
  <xdr:twoCellAnchor editAs="oneCell">
    <xdr:from>
      <xdr:col>1</xdr:col>
      <xdr:colOff>16814</xdr:colOff>
      <xdr:row>4</xdr:row>
      <xdr:rowOff>28168</xdr:rowOff>
    </xdr:from>
    <xdr:to>
      <xdr:col>1</xdr:col>
      <xdr:colOff>1507196</xdr:colOff>
      <xdr:row>4</xdr:row>
      <xdr:rowOff>977922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661" t="64379" r="39132" b="18202"/>
        <a:stretch/>
      </xdr:blipFill>
      <xdr:spPr>
        <a:xfrm>
          <a:off x="16814" y="1843521"/>
          <a:ext cx="1490382" cy="94975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34</xdr:row>
      <xdr:rowOff>171450</xdr:rowOff>
    </xdr:from>
    <xdr:to>
      <xdr:col>1</xdr:col>
      <xdr:colOff>2428876</xdr:colOff>
      <xdr:row>35</xdr:row>
      <xdr:rowOff>1552575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561" r="24261"/>
        <a:stretch/>
      </xdr:blipFill>
      <xdr:spPr>
        <a:xfrm>
          <a:off x="314326" y="18240375"/>
          <a:ext cx="2114550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43</xdr:row>
      <xdr:rowOff>56029</xdr:rowOff>
    </xdr:from>
    <xdr:to>
      <xdr:col>1</xdr:col>
      <xdr:colOff>2454088</xdr:colOff>
      <xdr:row>45</xdr:row>
      <xdr:rowOff>180975</xdr:rowOff>
    </xdr:to>
    <xdr:pic>
      <xdr:nvPicPr>
        <xdr:cNvPr id="31" name="Рисунок 30"/>
        <xdr:cNvPicPr/>
      </xdr:nvPicPr>
      <xdr:blipFill rotWithShape="1">
        <a:blip xmlns:r="http://schemas.openxmlformats.org/officeDocument/2006/relationships" r:embed="rId28" cstate="print"/>
        <a:srcRect l="28701" t="40728" r="25120" b="31581"/>
        <a:stretch/>
      </xdr:blipFill>
      <xdr:spPr bwMode="auto">
        <a:xfrm>
          <a:off x="33617" y="23125579"/>
          <a:ext cx="2420471" cy="5440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22</xdr:row>
      <xdr:rowOff>959304</xdr:rowOff>
    </xdr:from>
    <xdr:to>
      <xdr:col>1</xdr:col>
      <xdr:colOff>1635125</xdr:colOff>
      <xdr:row>24</xdr:row>
      <xdr:rowOff>1020776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33375" y="17828079"/>
          <a:ext cx="1301750" cy="2156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210701</xdr:colOff>
      <xdr:row>41</xdr:row>
      <xdr:rowOff>49162</xdr:rowOff>
    </xdr:from>
    <xdr:to>
      <xdr:col>1</xdr:col>
      <xdr:colOff>687219</xdr:colOff>
      <xdr:row>46</xdr:row>
      <xdr:rowOff>16450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7554102">
          <a:off x="-10934" y="17012385"/>
          <a:ext cx="919788" cy="476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112057</xdr:colOff>
      <xdr:row>46</xdr:row>
      <xdr:rowOff>62514</xdr:rowOff>
    </xdr:from>
    <xdr:to>
      <xdr:col>1</xdr:col>
      <xdr:colOff>999724</xdr:colOff>
      <xdr:row>48</xdr:row>
      <xdr:rowOff>108138</xdr:rowOff>
    </xdr:to>
    <xdr:pic>
      <xdr:nvPicPr>
        <xdr:cNvPr id="4" name="Pictur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8119"/>
        <a:stretch/>
      </xdr:blipFill>
      <xdr:spPr bwMode="auto">
        <a:xfrm>
          <a:off x="112057" y="17756602"/>
          <a:ext cx="887667" cy="538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1071282</xdr:colOff>
      <xdr:row>47</xdr:row>
      <xdr:rowOff>41943</xdr:rowOff>
    </xdr:from>
    <xdr:to>
      <xdr:col>1</xdr:col>
      <xdr:colOff>1615568</xdr:colOff>
      <xdr:row>51</xdr:row>
      <xdr:rowOff>125577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71282" y="18120393"/>
          <a:ext cx="544286" cy="731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108057</xdr:colOff>
      <xdr:row>0</xdr:row>
      <xdr:rowOff>136072</xdr:rowOff>
    </xdr:from>
    <xdr:to>
      <xdr:col>1</xdr:col>
      <xdr:colOff>1635578</xdr:colOff>
      <xdr:row>0</xdr:row>
      <xdr:rowOff>591141</xdr:rowOff>
    </xdr:to>
    <xdr:pic>
      <xdr:nvPicPr>
        <xdr:cNvPr id="7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057" y="136072"/>
          <a:ext cx="1527521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38099</xdr:colOff>
      <xdr:row>0</xdr:row>
      <xdr:rowOff>76200</xdr:rowOff>
    </xdr:from>
    <xdr:to>
      <xdr:col>10</xdr:col>
      <xdr:colOff>0</xdr:colOff>
      <xdr:row>0</xdr:row>
      <xdr:rowOff>647699</xdr:rowOff>
    </xdr:to>
    <xdr:pic>
      <xdr:nvPicPr>
        <xdr:cNvPr id="1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020424" y="76200"/>
          <a:ext cx="1829297" cy="57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55</xdr:row>
      <xdr:rowOff>95251</xdr:rowOff>
    </xdr:from>
    <xdr:to>
      <xdr:col>1</xdr:col>
      <xdr:colOff>1642110</xdr:colOff>
      <xdr:row>56</xdr:row>
      <xdr:rowOff>19052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100" y="19964401"/>
          <a:ext cx="160401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56</xdr:row>
      <xdr:rowOff>0</xdr:rowOff>
    </xdr:from>
    <xdr:to>
      <xdr:col>1</xdr:col>
      <xdr:colOff>1632585</xdr:colOff>
      <xdr:row>57</xdr:row>
      <xdr:rowOff>1009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8575" y="21135975"/>
          <a:ext cx="1604010" cy="1228726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45</xdr:row>
      <xdr:rowOff>240927</xdr:rowOff>
    </xdr:from>
    <xdr:to>
      <xdr:col>1</xdr:col>
      <xdr:colOff>679586</xdr:colOff>
      <xdr:row>46</xdr:row>
      <xdr:rowOff>158493</xdr:rowOff>
    </xdr:to>
    <xdr:sp macro="" textlink="">
      <xdr:nvSpPr>
        <xdr:cNvPr id="18" name="TextBox 17"/>
        <xdr:cNvSpPr txBox="1"/>
      </xdr:nvSpPr>
      <xdr:spPr>
        <a:xfrm>
          <a:off x="66675" y="17610045"/>
          <a:ext cx="612911" cy="242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</a:p>
      </xdr:txBody>
    </xdr:sp>
    <xdr:clientData/>
  </xdr:twoCellAnchor>
  <xdr:twoCellAnchor>
    <xdr:from>
      <xdr:col>1</xdr:col>
      <xdr:colOff>932330</xdr:colOff>
      <xdr:row>46</xdr:row>
      <xdr:rowOff>60512</xdr:rowOff>
    </xdr:from>
    <xdr:to>
      <xdr:col>1</xdr:col>
      <xdr:colOff>1545241</xdr:colOff>
      <xdr:row>46</xdr:row>
      <xdr:rowOff>304730</xdr:rowOff>
    </xdr:to>
    <xdr:sp macro="" textlink="">
      <xdr:nvSpPr>
        <xdr:cNvPr id="19" name="TextBox 18"/>
        <xdr:cNvSpPr txBox="1"/>
      </xdr:nvSpPr>
      <xdr:spPr>
        <a:xfrm>
          <a:off x="1727948" y="17754600"/>
          <a:ext cx="612911" cy="2442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AR-1-500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267260</xdr:colOff>
      <xdr:row>48</xdr:row>
      <xdr:rowOff>10645</xdr:rowOff>
    </xdr:from>
    <xdr:to>
      <xdr:col>1</xdr:col>
      <xdr:colOff>880171</xdr:colOff>
      <xdr:row>49</xdr:row>
      <xdr:rowOff>90136</xdr:rowOff>
    </xdr:to>
    <xdr:sp macro="" textlink="">
      <xdr:nvSpPr>
        <xdr:cNvPr id="20" name="TextBox 19"/>
        <xdr:cNvSpPr txBox="1"/>
      </xdr:nvSpPr>
      <xdr:spPr>
        <a:xfrm>
          <a:off x="267260" y="18197792"/>
          <a:ext cx="612911" cy="2363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P5103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409575</xdr:colOff>
      <xdr:row>55</xdr:row>
      <xdr:rowOff>1152525</xdr:rowOff>
    </xdr:from>
    <xdr:to>
      <xdr:col>1</xdr:col>
      <xdr:colOff>1022486</xdr:colOff>
      <xdr:row>56</xdr:row>
      <xdr:rowOff>127116</xdr:rowOff>
    </xdr:to>
    <xdr:sp macro="" textlink="">
      <xdr:nvSpPr>
        <xdr:cNvPr id="22" name="TextBox 21"/>
        <xdr:cNvSpPr txBox="1"/>
      </xdr:nvSpPr>
      <xdr:spPr>
        <a:xfrm>
          <a:off x="409575" y="2102167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914400</xdr:colOff>
      <xdr:row>56</xdr:row>
      <xdr:rowOff>1095375</xdr:rowOff>
    </xdr:from>
    <xdr:to>
      <xdr:col>1</xdr:col>
      <xdr:colOff>1527311</xdr:colOff>
      <xdr:row>57</xdr:row>
      <xdr:rowOff>41391</xdr:rowOff>
    </xdr:to>
    <xdr:sp macro="" textlink="">
      <xdr:nvSpPr>
        <xdr:cNvPr id="23" name="TextBox 22"/>
        <xdr:cNvSpPr txBox="1"/>
      </xdr:nvSpPr>
      <xdr:spPr>
        <a:xfrm>
          <a:off x="914400" y="222313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A-box/OSE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1085851</xdr:colOff>
      <xdr:row>27</xdr:row>
      <xdr:rowOff>25215</xdr:rowOff>
    </xdr:from>
    <xdr:to>
      <xdr:col>1</xdr:col>
      <xdr:colOff>1708721</xdr:colOff>
      <xdr:row>28</xdr:row>
      <xdr:rowOff>62194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085851" y="13517097"/>
          <a:ext cx="619508" cy="574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829236</xdr:colOff>
      <xdr:row>42</xdr:row>
      <xdr:rowOff>22413</xdr:rowOff>
    </xdr:from>
    <xdr:to>
      <xdr:col>1</xdr:col>
      <xdr:colOff>1669676</xdr:colOff>
      <xdr:row>46</xdr:row>
      <xdr:rowOff>89648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4854" y="16920884"/>
          <a:ext cx="840440" cy="862852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49</xdr:row>
      <xdr:rowOff>89648</xdr:rowOff>
    </xdr:from>
    <xdr:to>
      <xdr:col>1</xdr:col>
      <xdr:colOff>930087</xdr:colOff>
      <xdr:row>54</xdr:row>
      <xdr:rowOff>56029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029" y="18433677"/>
          <a:ext cx="874058" cy="750793"/>
        </a:xfrm>
        <a:prstGeom prst="rect">
          <a:avLst/>
        </a:prstGeom>
      </xdr:spPr>
    </xdr:pic>
    <xdr:clientData/>
  </xdr:twoCellAnchor>
  <xdr:twoCellAnchor>
    <xdr:from>
      <xdr:col>1</xdr:col>
      <xdr:colOff>33616</xdr:colOff>
      <xdr:row>54</xdr:row>
      <xdr:rowOff>33617</xdr:rowOff>
    </xdr:from>
    <xdr:to>
      <xdr:col>1</xdr:col>
      <xdr:colOff>1086969</xdr:colOff>
      <xdr:row>55</xdr:row>
      <xdr:rowOff>67235</xdr:rowOff>
    </xdr:to>
    <xdr:sp macro="" textlink="">
      <xdr:nvSpPr>
        <xdr:cNvPr id="28" name="TextBox 27"/>
        <xdr:cNvSpPr txBox="1"/>
      </xdr:nvSpPr>
      <xdr:spPr>
        <a:xfrm>
          <a:off x="33616" y="19162058"/>
          <a:ext cx="1053353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ASF50L1RV230-01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41</xdr:col>
      <xdr:colOff>573741</xdr:colOff>
      <xdr:row>56</xdr:row>
      <xdr:rowOff>439270</xdr:rowOff>
    </xdr:from>
    <xdr:to>
      <xdr:col>43</xdr:col>
      <xdr:colOff>203946</xdr:colOff>
      <xdr:row>57</xdr:row>
      <xdr:rowOff>2238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272506" y="20677094"/>
          <a:ext cx="840440" cy="862852"/>
        </a:xfrm>
        <a:prstGeom prst="rect">
          <a:avLst/>
        </a:prstGeom>
      </xdr:spPr>
    </xdr:pic>
    <xdr:clientData/>
  </xdr:twoCellAnchor>
  <xdr:twoCellAnchor>
    <xdr:from>
      <xdr:col>1</xdr:col>
      <xdr:colOff>840442</xdr:colOff>
      <xdr:row>51</xdr:row>
      <xdr:rowOff>123265</xdr:rowOff>
    </xdr:from>
    <xdr:to>
      <xdr:col>1</xdr:col>
      <xdr:colOff>1675280</xdr:colOff>
      <xdr:row>53</xdr:row>
      <xdr:rowOff>50917</xdr:rowOff>
    </xdr:to>
    <xdr:sp macro="" textlink="">
      <xdr:nvSpPr>
        <xdr:cNvPr id="27" name="TextBox 26"/>
        <xdr:cNvSpPr txBox="1"/>
      </xdr:nvSpPr>
      <xdr:spPr>
        <a:xfrm>
          <a:off x="840442" y="18781059"/>
          <a:ext cx="834838" cy="2414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66675</xdr:colOff>
      <xdr:row>4</xdr:row>
      <xdr:rowOff>371475</xdr:rowOff>
    </xdr:from>
    <xdr:to>
      <xdr:col>1</xdr:col>
      <xdr:colOff>2095500</xdr:colOff>
      <xdr:row>7</xdr:row>
      <xdr:rowOff>657225</xdr:rowOff>
    </xdr:to>
    <xdr:pic>
      <xdr:nvPicPr>
        <xdr:cNvPr id="30" name="Рисунок 29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9248775"/>
          <a:ext cx="202882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1"/>
  <sheetViews>
    <sheetView view="pageBreakPreview" zoomScaleNormal="85" zoomScaleSheetLayoutView="100" workbookViewId="0"/>
  </sheetViews>
  <sheetFormatPr defaultColWidth="9.109375" defaultRowHeight="13.8"/>
  <cols>
    <col min="1" max="1" width="7.88671875" style="275" customWidth="1"/>
    <col min="2" max="3" width="7.88671875" style="277" customWidth="1"/>
    <col min="4" max="14" width="7.88671875" style="275" customWidth="1"/>
    <col min="15" max="16384" width="9.109375" style="275"/>
  </cols>
  <sheetData>
    <row r="1" spans="1:14" ht="14.4">
      <c r="A1" s="281" t="s">
        <v>316</v>
      </c>
      <c r="B1" s="274"/>
      <c r="C1" s="274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</row>
    <row r="2" spans="1:14">
      <c r="A2" s="273"/>
      <c r="B2" s="274"/>
      <c r="C2" s="274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</row>
    <row r="3" spans="1:14" ht="35.4">
      <c r="A3" s="278" t="s">
        <v>321</v>
      </c>
      <c r="B3" s="274"/>
      <c r="C3" s="274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</row>
    <row r="4" spans="1:14" ht="20.399999999999999">
      <c r="A4" s="276" t="s">
        <v>322</v>
      </c>
      <c r="B4" s="274"/>
      <c r="C4" s="274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</row>
    <row r="5" spans="1:14" ht="20.399999999999999">
      <c r="A5" s="276"/>
      <c r="B5" s="274"/>
      <c r="C5" s="274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</row>
    <row r="6" spans="1:14">
      <c r="A6" s="273"/>
      <c r="B6" s="274"/>
      <c r="C6" s="274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</row>
    <row r="7" spans="1:14">
      <c r="A7" s="273"/>
      <c r="B7" s="274"/>
      <c r="C7" s="274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</row>
    <row r="8" spans="1:14">
      <c r="A8" s="273"/>
      <c r="B8" s="274"/>
      <c r="C8" s="274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</row>
    <row r="9" spans="1:14">
      <c r="A9" s="273"/>
      <c r="B9" s="274"/>
      <c r="C9" s="274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</row>
    <row r="10" spans="1:14">
      <c r="A10" s="273"/>
      <c r="B10" s="274"/>
      <c r="C10" s="274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</row>
    <row r="11" spans="1:14">
      <c r="A11" s="273"/>
      <c r="B11" s="274"/>
      <c r="C11" s="274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</row>
    <row r="12" spans="1:14">
      <c r="A12" s="273"/>
      <c r="B12" s="274"/>
      <c r="C12" s="274"/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</row>
    <row r="13" spans="1:14">
      <c r="A13" s="273"/>
      <c r="B13" s="274"/>
      <c r="C13" s="274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</row>
    <row r="14" spans="1:14">
      <c r="A14" s="273"/>
      <c r="B14" s="274"/>
      <c r="C14" s="274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</row>
    <row r="15" spans="1:14">
      <c r="A15" s="273"/>
      <c r="B15" s="274"/>
      <c r="C15" s="274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</row>
    <row r="16" spans="1:14">
      <c r="A16" s="273"/>
      <c r="B16" s="274"/>
      <c r="C16" s="274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</row>
    <row r="17" spans="1:14">
      <c r="A17" s="273"/>
      <c r="B17" s="274"/>
      <c r="C17" s="274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</row>
    <row r="18" spans="1:14" ht="48.75" customHeight="1">
      <c r="A18" s="414"/>
      <c r="B18" s="415"/>
      <c r="C18" s="415"/>
      <c r="D18" s="415"/>
      <c r="E18" s="415"/>
      <c r="F18" s="415"/>
      <c r="G18" s="411" t="s">
        <v>317</v>
      </c>
      <c r="H18" s="411"/>
      <c r="I18" s="411"/>
      <c r="J18" s="411"/>
      <c r="K18" s="411" t="s">
        <v>325</v>
      </c>
      <c r="L18" s="411"/>
      <c r="M18" s="411"/>
      <c r="N18" s="411"/>
    </row>
    <row r="19" spans="1:14" ht="26.25" customHeight="1">
      <c r="A19" s="414"/>
      <c r="B19" s="415"/>
      <c r="C19" s="415"/>
      <c r="D19" s="415"/>
      <c r="E19" s="415"/>
      <c r="F19" s="415"/>
      <c r="G19" s="413" t="s">
        <v>319</v>
      </c>
      <c r="H19" s="413"/>
      <c r="I19" s="413"/>
      <c r="J19" s="413"/>
      <c r="K19" s="413" t="s">
        <v>318</v>
      </c>
      <c r="L19" s="413"/>
      <c r="M19" s="413"/>
      <c r="N19" s="413"/>
    </row>
    <row r="20" spans="1:14" ht="39.9" customHeight="1">
      <c r="A20" s="410" t="s">
        <v>326</v>
      </c>
      <c r="B20" s="410"/>
      <c r="C20" s="410"/>
      <c r="D20" s="410"/>
      <c r="E20" s="410"/>
      <c r="F20" s="410"/>
      <c r="G20" s="412"/>
      <c r="H20" s="412"/>
      <c r="I20" s="412"/>
      <c r="J20" s="412"/>
      <c r="K20" s="412"/>
      <c r="L20" s="412"/>
      <c r="M20" s="412"/>
      <c r="N20" s="412"/>
    </row>
    <row r="21" spans="1:14" ht="39.9" customHeight="1">
      <c r="A21" s="410" t="s">
        <v>327</v>
      </c>
      <c r="B21" s="410"/>
      <c r="C21" s="410"/>
      <c r="D21" s="410"/>
      <c r="E21" s="410"/>
      <c r="F21" s="410"/>
      <c r="G21" s="412"/>
      <c r="H21" s="412"/>
      <c r="I21" s="412"/>
      <c r="J21" s="412"/>
      <c r="K21" s="412"/>
      <c r="L21" s="412"/>
      <c r="M21" s="412"/>
      <c r="N21" s="412"/>
    </row>
    <row r="22" spans="1:14" ht="80.099999999999994" customHeight="1">
      <c r="A22" s="410" t="s">
        <v>328</v>
      </c>
      <c r="B22" s="410"/>
      <c r="C22" s="410"/>
      <c r="D22" s="410"/>
      <c r="E22" s="410"/>
      <c r="F22" s="410"/>
      <c r="G22" s="412"/>
      <c r="H22" s="412"/>
      <c r="I22" s="412"/>
      <c r="J22" s="412"/>
      <c r="K22" s="412"/>
      <c r="L22" s="412"/>
      <c r="M22" s="412"/>
      <c r="N22" s="412"/>
    </row>
    <row r="23" spans="1:14" ht="80.099999999999994" customHeight="1">
      <c r="A23" s="410" t="s">
        <v>320</v>
      </c>
      <c r="B23" s="410"/>
      <c r="C23" s="410"/>
      <c r="D23" s="410"/>
      <c r="E23" s="410"/>
      <c r="F23" s="410"/>
      <c r="G23" s="412"/>
      <c r="H23" s="412"/>
      <c r="I23" s="412"/>
      <c r="J23" s="412"/>
      <c r="K23" s="412"/>
      <c r="L23" s="412"/>
      <c r="M23" s="412"/>
      <c r="N23" s="412"/>
    </row>
    <row r="24" spans="1:14">
      <c r="A24" s="273"/>
      <c r="B24" s="274"/>
      <c r="C24" s="274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</row>
    <row r="25" spans="1:14">
      <c r="A25" s="273"/>
      <c r="B25" s="274"/>
      <c r="C25" s="274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</row>
    <row r="26" spans="1:14">
      <c r="A26" s="273"/>
      <c r="B26" s="274"/>
      <c r="C26" s="274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</row>
    <row r="27" spans="1:14">
      <c r="A27" s="273"/>
      <c r="B27" s="274"/>
      <c r="C27" s="274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</row>
    <row r="28" spans="1:14">
      <c r="A28" s="273"/>
      <c r="B28" s="274"/>
      <c r="C28" s="274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</row>
    <row r="29" spans="1:14">
      <c r="A29" s="279" t="s">
        <v>323</v>
      </c>
      <c r="B29" s="274"/>
      <c r="C29" s="274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</row>
    <row r="30" spans="1:14">
      <c r="A30" s="280" t="s">
        <v>324</v>
      </c>
      <c r="B30" s="274"/>
      <c r="C30" s="274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</row>
    <row r="31" spans="1:14">
      <c r="A31" s="273"/>
      <c r="B31" s="274"/>
      <c r="C31" s="274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73"/>
    </row>
  </sheetData>
  <mergeCells count="17">
    <mergeCell ref="K23:N23"/>
    <mergeCell ref="K22:N22"/>
    <mergeCell ref="K21:N21"/>
    <mergeCell ref="K20:N20"/>
    <mergeCell ref="G19:J19"/>
    <mergeCell ref="G21:J21"/>
    <mergeCell ref="K18:N18"/>
    <mergeCell ref="K19:N19"/>
    <mergeCell ref="A18:F19"/>
    <mergeCell ref="G20:J20"/>
    <mergeCell ref="A20:F20"/>
    <mergeCell ref="A21:F21"/>
    <mergeCell ref="A22:F22"/>
    <mergeCell ref="A23:F23"/>
    <mergeCell ref="G18:J18"/>
    <mergeCell ref="G22:J22"/>
    <mergeCell ref="G23:J23"/>
  </mergeCells>
  <hyperlinks>
    <hyperlink ref="A1" location="ALUTECH!A1" display="назад к прайс-листу"/>
  </hyperlinks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AE146"/>
  <sheetViews>
    <sheetView tabSelected="1" view="pageBreakPreview" topLeftCell="B1" zoomScale="87" zoomScaleNormal="100" zoomScaleSheetLayoutView="87" workbookViewId="0">
      <pane ySplit="3" topLeftCell="A13" activePane="bottomLeft" state="frozen"/>
      <selection activeCell="B1" sqref="B1"/>
      <selection pane="bottomLeft" activeCell="I21" sqref="I21"/>
    </sheetView>
  </sheetViews>
  <sheetFormatPr defaultColWidth="9.109375" defaultRowHeight="14.4"/>
  <cols>
    <col min="1" max="1" width="6.5546875" style="6" hidden="1" customWidth="1"/>
    <col min="2" max="2" width="41.109375" style="6" customWidth="1"/>
    <col min="3" max="3" width="13.109375" style="125" customWidth="1"/>
    <col min="4" max="4" width="11.44140625" style="7" customWidth="1"/>
    <col min="5" max="5" width="15.88671875" style="126" customWidth="1"/>
    <col min="6" max="6" width="43.5546875" style="1" customWidth="1"/>
    <col min="7" max="7" width="10.109375" style="1" customWidth="1"/>
    <col min="8" max="8" width="1.5546875" style="123" customWidth="1"/>
    <col min="9" max="9" width="11.88671875" style="409" customWidth="1"/>
    <col min="10" max="10" width="1.5546875" style="127" customWidth="1"/>
    <col min="11" max="28" width="9.109375" style="122"/>
    <col min="29" max="16384" width="9.109375" style="1"/>
  </cols>
  <sheetData>
    <row r="1" spans="1:31" s="2" customFormat="1" ht="57.75" customHeight="1" thickBot="1">
      <c r="A1" s="96"/>
      <c r="B1" s="267"/>
      <c r="C1" s="423" t="s">
        <v>268</v>
      </c>
      <c r="D1" s="423"/>
      <c r="E1" s="423"/>
      <c r="F1" s="423"/>
      <c r="G1" s="423"/>
      <c r="H1" s="97"/>
      <c r="I1" s="398"/>
      <c r="J1" s="98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</row>
    <row r="2" spans="1:31" s="3" customFormat="1" ht="51" customHeight="1">
      <c r="A2" s="301"/>
      <c r="B2" s="424" t="s">
        <v>1</v>
      </c>
      <c r="C2" s="425"/>
      <c r="D2" s="428" t="s">
        <v>2</v>
      </c>
      <c r="E2" s="425"/>
      <c r="F2" s="428" t="s">
        <v>3</v>
      </c>
      <c r="G2" s="429" t="s">
        <v>269</v>
      </c>
      <c r="H2" s="100"/>
      <c r="I2" s="399" t="s">
        <v>270</v>
      </c>
      <c r="J2" s="100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</row>
    <row r="3" spans="1:31" s="3" customFormat="1" ht="15" customHeight="1">
      <c r="A3" s="301"/>
      <c r="B3" s="426"/>
      <c r="C3" s="427"/>
      <c r="D3" s="427"/>
      <c r="E3" s="427"/>
      <c r="F3" s="427"/>
      <c r="G3" s="430"/>
      <c r="H3" s="102"/>
      <c r="I3" s="400">
        <v>-0.05</v>
      </c>
      <c r="J3" s="140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</row>
    <row r="4" spans="1:31" s="5" customFormat="1" ht="20.100000000000001" customHeight="1">
      <c r="A4" s="302"/>
      <c r="B4" s="251" t="s">
        <v>271</v>
      </c>
      <c r="C4" s="252"/>
      <c r="D4" s="252"/>
      <c r="E4" s="252"/>
      <c r="F4" s="252"/>
      <c r="G4" s="253"/>
      <c r="H4" s="104"/>
      <c r="I4" s="401"/>
      <c r="J4" s="103"/>
      <c r="K4" s="104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</row>
    <row r="5" spans="1:31" s="3" customFormat="1" ht="79.5" customHeight="1">
      <c r="A5" s="303">
        <v>649000009</v>
      </c>
      <c r="B5" s="177"/>
      <c r="C5" s="254" t="s">
        <v>373</v>
      </c>
      <c r="D5" s="342" t="s">
        <v>374</v>
      </c>
      <c r="E5" s="342" t="s">
        <v>375</v>
      </c>
      <c r="F5" s="4" t="s">
        <v>273</v>
      </c>
      <c r="G5" s="343">
        <f>VLOOKUP(A5,'сводный прайс'!A:G,7,FALSE)</f>
        <v>7695</v>
      </c>
      <c r="H5" s="106"/>
      <c r="I5" s="402">
        <f>ROUND(G5*(1+$I$3),2)</f>
        <v>7310.25</v>
      </c>
      <c r="J5" s="107"/>
      <c r="K5" s="107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</row>
    <row r="6" spans="1:31" s="3" customFormat="1" ht="62.4">
      <c r="A6" s="303">
        <v>492701000</v>
      </c>
      <c r="B6" s="177"/>
      <c r="C6" s="254" t="s">
        <v>237</v>
      </c>
      <c r="D6" s="287" t="s">
        <v>272</v>
      </c>
      <c r="E6" s="287" t="s">
        <v>335</v>
      </c>
      <c r="F6" s="4" t="s">
        <v>273</v>
      </c>
      <c r="G6" s="292">
        <f>VLOOKUP(A6,'сводный прайс'!A:G,7,FALSE)</f>
        <v>9348</v>
      </c>
      <c r="H6" s="106"/>
      <c r="I6" s="402">
        <f>ROUND(G6*(1+$I$3),2)</f>
        <v>8880.6</v>
      </c>
      <c r="J6" s="107"/>
      <c r="K6" s="107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</row>
    <row r="7" spans="1:31" s="3" customFormat="1" ht="62.4">
      <c r="A7" s="303">
        <v>492701200</v>
      </c>
      <c r="B7" s="177"/>
      <c r="C7" s="254" t="s">
        <v>239</v>
      </c>
      <c r="D7" s="287" t="s">
        <v>274</v>
      </c>
      <c r="E7" s="287" t="s">
        <v>336</v>
      </c>
      <c r="F7" s="4" t="s">
        <v>273</v>
      </c>
      <c r="G7" s="292">
        <f>VLOOKUP(A7,'сводный прайс'!A:G,7,FALSE)</f>
        <v>10184</v>
      </c>
      <c r="H7" s="106"/>
      <c r="I7" s="402">
        <f>ROUND(G7*(1+$I$3),2)</f>
        <v>9674.7999999999993</v>
      </c>
      <c r="J7" s="107"/>
      <c r="K7" s="107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</row>
    <row r="8" spans="1:31" s="3" customFormat="1" ht="62.4">
      <c r="A8" s="303">
        <v>492700900</v>
      </c>
      <c r="B8" s="177"/>
      <c r="C8" s="254" t="s">
        <v>240</v>
      </c>
      <c r="D8" s="287" t="s">
        <v>275</v>
      </c>
      <c r="E8" s="287" t="s">
        <v>337</v>
      </c>
      <c r="F8" s="4" t="s">
        <v>273</v>
      </c>
      <c r="G8" s="292">
        <f>VLOOKUP(A8,'сводный прайс'!A:G,7,FALSE)</f>
        <v>10583</v>
      </c>
      <c r="H8" s="106"/>
      <c r="I8" s="402">
        <f>ROUND(G8*(1+$I$3),2)</f>
        <v>10053.85</v>
      </c>
      <c r="J8" s="107"/>
      <c r="K8" s="107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</row>
    <row r="9" spans="1:31" s="3" customFormat="1" ht="62.4">
      <c r="A9" s="303">
        <v>492701100</v>
      </c>
      <c r="B9" s="177"/>
      <c r="C9" s="254" t="s">
        <v>241</v>
      </c>
      <c r="D9" s="287" t="s">
        <v>276</v>
      </c>
      <c r="E9" s="287" t="s">
        <v>338</v>
      </c>
      <c r="F9" s="4" t="s">
        <v>273</v>
      </c>
      <c r="G9" s="292">
        <f>VLOOKUP(A9,'сводный прайс'!A:G,7,FALSE)</f>
        <v>11419</v>
      </c>
      <c r="H9" s="106"/>
      <c r="I9" s="402">
        <f>ROUND(G9*(1+$I$3),2)</f>
        <v>10848.05</v>
      </c>
      <c r="J9" s="107"/>
      <c r="K9" s="107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</row>
    <row r="10" spans="1:31" s="3" customFormat="1" ht="16.5" customHeight="1">
      <c r="A10" s="303"/>
      <c r="B10" s="251" t="s">
        <v>277</v>
      </c>
      <c r="C10" s="255"/>
      <c r="D10" s="252"/>
      <c r="E10" s="252"/>
      <c r="F10" s="252"/>
      <c r="G10" s="253"/>
      <c r="H10" s="104"/>
      <c r="I10" s="401"/>
      <c r="J10" s="107"/>
      <c r="K10" s="107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</row>
    <row r="11" spans="1:31" s="3" customFormat="1" ht="16.5" customHeight="1">
      <c r="A11" s="303">
        <v>499802900</v>
      </c>
      <c r="B11" s="177"/>
      <c r="C11" s="256" t="s">
        <v>242</v>
      </c>
      <c r="D11" s="437" t="s">
        <v>333</v>
      </c>
      <c r="E11" s="437"/>
      <c r="F11" s="257" t="s">
        <v>279</v>
      </c>
      <c r="G11" s="292">
        <f>VLOOKUP(A11,'сводный прайс'!A:G,7,FALSE)</f>
        <v>2774</v>
      </c>
      <c r="H11" s="106"/>
      <c r="I11" s="402">
        <f t="shared" ref="I11:I16" si="0">ROUND(G11*(1+$I$3),2)</f>
        <v>2635.3</v>
      </c>
      <c r="J11" s="107"/>
      <c r="K11" s="107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 s="3" customFormat="1" ht="16.5" customHeight="1">
      <c r="A12" s="303">
        <v>499803000</v>
      </c>
      <c r="B12" s="177"/>
      <c r="C12" s="256" t="s">
        <v>244</v>
      </c>
      <c r="D12" s="437" t="s">
        <v>334</v>
      </c>
      <c r="E12" s="437"/>
      <c r="F12" s="257" t="s">
        <v>279</v>
      </c>
      <c r="G12" s="292">
        <f>VLOOKUP(A12,'сводный прайс'!A:G,7,FALSE)</f>
        <v>3154</v>
      </c>
      <c r="H12" s="106"/>
      <c r="I12" s="402">
        <f t="shared" si="0"/>
        <v>2996.3</v>
      </c>
      <c r="J12" s="107"/>
      <c r="K12" s="107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 s="3" customFormat="1" ht="16.5" customHeight="1">
      <c r="A13" s="303">
        <v>499803100</v>
      </c>
      <c r="B13" s="177"/>
      <c r="C13" s="256" t="s">
        <v>245</v>
      </c>
      <c r="D13" s="437" t="s">
        <v>278</v>
      </c>
      <c r="E13" s="437"/>
      <c r="F13" s="257" t="s">
        <v>279</v>
      </c>
      <c r="G13" s="292">
        <f>VLOOKUP(A13,'сводный прайс'!A:G,7,FALSE)</f>
        <v>4256</v>
      </c>
      <c r="H13" s="106"/>
      <c r="I13" s="402">
        <f t="shared" si="0"/>
        <v>4043.2</v>
      </c>
      <c r="J13" s="107"/>
      <c r="K13" s="107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 s="3" customFormat="1" ht="16.5" customHeight="1">
      <c r="A14" s="303">
        <v>499802800</v>
      </c>
      <c r="B14" s="177"/>
      <c r="C14" s="258" t="s">
        <v>246</v>
      </c>
      <c r="D14" s="437" t="s">
        <v>333</v>
      </c>
      <c r="E14" s="437"/>
      <c r="F14" s="257" t="s">
        <v>280</v>
      </c>
      <c r="G14" s="292">
        <f>VLOOKUP(A14,'сводный прайс'!A:G,7,FALSE)</f>
        <v>3629</v>
      </c>
      <c r="H14" s="106"/>
      <c r="I14" s="402">
        <f t="shared" si="0"/>
        <v>3447.55</v>
      </c>
      <c r="J14" s="107"/>
      <c r="K14" s="107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 s="3" customFormat="1" ht="16.5" customHeight="1">
      <c r="A15" s="303">
        <v>499503700</v>
      </c>
      <c r="B15" s="177"/>
      <c r="C15" s="256" t="s">
        <v>248</v>
      </c>
      <c r="D15" s="437" t="s">
        <v>334</v>
      </c>
      <c r="E15" s="437"/>
      <c r="F15" s="257" t="s">
        <v>280</v>
      </c>
      <c r="G15" s="292">
        <f>VLOOKUP(A15,'сводный прайс'!A:G,7,FALSE)</f>
        <v>4180</v>
      </c>
      <c r="H15" s="106"/>
      <c r="I15" s="402">
        <f t="shared" si="0"/>
        <v>3971</v>
      </c>
      <c r="J15" s="107"/>
      <c r="K15" s="107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 s="3" customFormat="1" ht="16.5" customHeight="1">
      <c r="A16" s="303">
        <v>499503800</v>
      </c>
      <c r="B16" s="177"/>
      <c r="C16" s="256" t="s">
        <v>250</v>
      </c>
      <c r="D16" s="437" t="s">
        <v>278</v>
      </c>
      <c r="E16" s="437"/>
      <c r="F16" s="257" t="s">
        <v>280</v>
      </c>
      <c r="G16" s="292">
        <f>VLOOKUP(A16,'сводный прайс'!A:G,7,FALSE)</f>
        <v>5320</v>
      </c>
      <c r="H16" s="106"/>
      <c r="I16" s="402">
        <f t="shared" si="0"/>
        <v>5054</v>
      </c>
      <c r="J16" s="107"/>
      <c r="K16" s="107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28" s="5" customFormat="1" ht="20.100000000000001" customHeight="1">
      <c r="A17" s="302"/>
      <c r="B17" s="251" t="s">
        <v>361</v>
      </c>
      <c r="C17" s="252"/>
      <c r="D17" s="252"/>
      <c r="E17" s="252"/>
      <c r="F17" s="252"/>
      <c r="G17" s="253"/>
      <c r="H17" s="104"/>
      <c r="I17" s="401"/>
      <c r="J17" s="104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</row>
    <row r="18" spans="1:28" s="3" customFormat="1" ht="57" customHeight="1">
      <c r="A18" s="303">
        <v>651000004</v>
      </c>
      <c r="B18" s="416"/>
      <c r="C18" s="32" t="s">
        <v>425</v>
      </c>
      <c r="D18" s="379" t="s">
        <v>281</v>
      </c>
      <c r="E18" s="379" t="s">
        <v>282</v>
      </c>
      <c r="F18" s="4" t="s">
        <v>428</v>
      </c>
      <c r="G18" s="381">
        <f>VLOOKUP(A18,'сводный прайс'!A:G,7,FALSE)</f>
        <v>16074</v>
      </c>
      <c r="H18" s="106"/>
      <c r="I18" s="402">
        <f t="shared" ref="I18:I20" si="1">ROUND(G18*(1+$I$3),2)</f>
        <v>15270.3</v>
      </c>
      <c r="J18" s="107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s="3" customFormat="1" ht="57" customHeight="1">
      <c r="A19" s="303">
        <v>651000005</v>
      </c>
      <c r="B19" s="417"/>
      <c r="C19" s="32" t="s">
        <v>426</v>
      </c>
      <c r="D19" s="379" t="s">
        <v>284</v>
      </c>
      <c r="E19" s="379" t="s">
        <v>285</v>
      </c>
      <c r="F19" s="4" t="s">
        <v>428</v>
      </c>
      <c r="G19" s="381">
        <f>VLOOKUP(A19,'сводный прайс'!A:G,7,FALSE)</f>
        <v>18468</v>
      </c>
      <c r="H19" s="106"/>
      <c r="I19" s="402">
        <f t="shared" si="1"/>
        <v>17544.599999999999</v>
      </c>
      <c r="J19" s="107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s="3" customFormat="1" ht="57" customHeight="1">
      <c r="A20" s="303">
        <v>651000006</v>
      </c>
      <c r="B20" s="417"/>
      <c r="C20" s="32" t="s">
        <v>427</v>
      </c>
      <c r="D20" s="379" t="s">
        <v>286</v>
      </c>
      <c r="E20" s="379" t="s">
        <v>287</v>
      </c>
      <c r="F20" s="4" t="s">
        <v>429</v>
      </c>
      <c r="G20" s="381">
        <f>VLOOKUP(A20,'сводный прайс'!A:G,7,FALSE)</f>
        <v>22382</v>
      </c>
      <c r="H20" s="106"/>
      <c r="I20" s="402">
        <f t="shared" si="1"/>
        <v>21262.9</v>
      </c>
      <c r="J20" s="107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s="3" customFormat="1" ht="51">
      <c r="A21" s="303">
        <v>494801000</v>
      </c>
      <c r="B21" s="417"/>
      <c r="C21" s="32" t="s">
        <v>251</v>
      </c>
      <c r="D21" s="287" t="s">
        <v>281</v>
      </c>
      <c r="E21" s="287" t="s">
        <v>282</v>
      </c>
      <c r="F21" s="4" t="s">
        <v>283</v>
      </c>
      <c r="G21" s="292">
        <f>VLOOKUP(A21,'сводный прайс'!A:G,7,FALSE)</f>
        <v>15219</v>
      </c>
      <c r="H21" s="106"/>
      <c r="I21" s="402">
        <f>ROUND(G21*(1+$I$3),2)</f>
        <v>14458.05</v>
      </c>
      <c r="J21" s="107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s="3" customFormat="1" ht="51">
      <c r="A22" s="303">
        <v>494801100</v>
      </c>
      <c r="B22" s="417"/>
      <c r="C22" s="32" t="s">
        <v>252</v>
      </c>
      <c r="D22" s="287" t="s">
        <v>284</v>
      </c>
      <c r="E22" s="287" t="s">
        <v>285</v>
      </c>
      <c r="F22" s="4" t="s">
        <v>283</v>
      </c>
      <c r="G22" s="292">
        <f>VLOOKUP(A22,'сводный прайс'!A:G,7,FALSE)</f>
        <v>17651</v>
      </c>
      <c r="H22" s="106"/>
      <c r="I22" s="402">
        <f>ROUND(G22*(1+$I$3),2)</f>
        <v>16768.45</v>
      </c>
      <c r="J22" s="107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s="3" customFormat="1" ht="51">
      <c r="A23" s="303">
        <v>494801200</v>
      </c>
      <c r="B23" s="418"/>
      <c r="C23" s="32" t="s">
        <v>253</v>
      </c>
      <c r="D23" s="287" t="s">
        <v>286</v>
      </c>
      <c r="E23" s="287" t="s">
        <v>287</v>
      </c>
      <c r="F23" s="4" t="s">
        <v>283</v>
      </c>
      <c r="G23" s="292">
        <f>VLOOKUP(A23,'сводный прайс'!A:G,7,FALSE)</f>
        <v>21527</v>
      </c>
      <c r="H23" s="106"/>
      <c r="I23" s="402">
        <f>ROUND(G23*(1+$I$3),2)</f>
        <v>20450.650000000001</v>
      </c>
      <c r="J23" s="107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s="5" customFormat="1" ht="20.100000000000001" customHeight="1">
      <c r="A24" s="302"/>
      <c r="B24" s="431" t="s">
        <v>362</v>
      </c>
      <c r="C24" s="432"/>
      <c r="D24" s="432"/>
      <c r="E24" s="432"/>
      <c r="F24" s="432"/>
      <c r="G24" s="259"/>
      <c r="H24" s="108"/>
      <c r="I24" s="403"/>
      <c r="K24" s="101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</row>
    <row r="25" spans="1:28" s="101" customFormat="1" ht="30.6">
      <c r="A25" s="304">
        <v>652000001</v>
      </c>
      <c r="B25" s="433"/>
      <c r="C25" s="109" t="s">
        <v>254</v>
      </c>
      <c r="D25" s="435" t="s">
        <v>360</v>
      </c>
      <c r="E25" s="435" t="s">
        <v>288</v>
      </c>
      <c r="F25" s="110" t="s">
        <v>289</v>
      </c>
      <c r="G25" s="292">
        <f>VLOOKUP(A25,'сводный прайс'!A:G,7,FALSE)</f>
        <v>29222</v>
      </c>
      <c r="H25" s="106"/>
      <c r="I25" s="404">
        <f>ROUND(G25*(1+$I$3),2)</f>
        <v>27760.9</v>
      </c>
    </row>
    <row r="26" spans="1:28" s="101" customFormat="1" ht="40.799999999999997">
      <c r="A26" s="177">
        <v>494301100</v>
      </c>
      <c r="B26" s="434"/>
      <c r="C26" s="109" t="s">
        <v>255</v>
      </c>
      <c r="D26" s="436"/>
      <c r="E26" s="436"/>
      <c r="F26" s="110" t="s">
        <v>290</v>
      </c>
      <c r="G26" s="292">
        <f>VLOOKUP(A26,'сводный прайс'!A:G,7,FALSE)</f>
        <v>12065</v>
      </c>
      <c r="H26" s="106"/>
      <c r="I26" s="404">
        <f>ROUND(G26*(1+$I$3),2)</f>
        <v>11461.75</v>
      </c>
    </row>
    <row r="27" spans="1:28" s="5" customFormat="1" ht="20.100000000000001" customHeight="1">
      <c r="A27" s="302"/>
      <c r="B27" s="260" t="s">
        <v>291</v>
      </c>
      <c r="C27" s="252"/>
      <c r="D27" s="252"/>
      <c r="E27" s="252"/>
      <c r="F27" s="252"/>
      <c r="G27" s="253"/>
      <c r="H27" s="104"/>
      <c r="I27" s="401"/>
      <c r="J27" s="104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</row>
    <row r="28" spans="1:28" s="3" customFormat="1" ht="81" customHeight="1">
      <c r="A28" s="304">
        <v>650000001</v>
      </c>
      <c r="B28" s="261"/>
      <c r="C28" s="262" t="s">
        <v>256</v>
      </c>
      <c r="D28" s="295" t="s">
        <v>292</v>
      </c>
      <c r="E28" s="295" t="s">
        <v>293</v>
      </c>
      <c r="F28" s="288" t="s">
        <v>339</v>
      </c>
      <c r="G28" s="292">
        <f>VLOOKUP(A28,'сводный прайс'!A:G,7,FALSE)</f>
        <v>29279</v>
      </c>
      <c r="H28" s="106"/>
      <c r="I28" s="402">
        <f t="shared" ref="I28:I33" si="2">ROUND(G28*(1+$I$3),2)</f>
        <v>27815.05</v>
      </c>
      <c r="J28" s="107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s="3" customFormat="1" ht="81" customHeight="1">
      <c r="A29" s="304">
        <v>650000002</v>
      </c>
      <c r="B29" s="263"/>
      <c r="C29" s="262" t="s">
        <v>257</v>
      </c>
      <c r="D29" s="295" t="s">
        <v>294</v>
      </c>
      <c r="E29" s="295" t="s">
        <v>295</v>
      </c>
      <c r="F29" s="288" t="s">
        <v>339</v>
      </c>
      <c r="G29" s="292">
        <f>VLOOKUP(A29,'сводный прайс'!A:G,7,FALSE)</f>
        <v>32129</v>
      </c>
      <c r="H29" s="106"/>
      <c r="I29" s="402">
        <f t="shared" si="2"/>
        <v>30522.55</v>
      </c>
      <c r="J29" s="107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s="3" customFormat="1" ht="81" customHeight="1">
      <c r="A30" s="304">
        <v>650000003</v>
      </c>
      <c r="B30" s="263"/>
      <c r="C30" s="262" t="s">
        <v>258</v>
      </c>
      <c r="D30" s="295" t="s">
        <v>294</v>
      </c>
      <c r="E30" s="295" t="s">
        <v>296</v>
      </c>
      <c r="F30" s="288" t="s">
        <v>340</v>
      </c>
      <c r="G30" s="292">
        <f>VLOOKUP(A30,'сводный прайс'!A:G,7,FALSE)</f>
        <v>37753</v>
      </c>
      <c r="H30" s="106"/>
      <c r="I30" s="402">
        <f t="shared" si="2"/>
        <v>35865.35</v>
      </c>
      <c r="J30" s="107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s="3" customFormat="1" ht="81" customHeight="1">
      <c r="A31" s="304">
        <v>650000004</v>
      </c>
      <c r="B31" s="263"/>
      <c r="C31" s="262" t="s">
        <v>259</v>
      </c>
      <c r="D31" s="295" t="s">
        <v>297</v>
      </c>
      <c r="E31" s="295" t="s">
        <v>298</v>
      </c>
      <c r="F31" s="288" t="s">
        <v>340</v>
      </c>
      <c r="G31" s="292">
        <f>VLOOKUP(A31,'сводный прайс'!A:G,7,FALSE)</f>
        <v>41921.599999999999</v>
      </c>
      <c r="H31" s="106"/>
      <c r="I31" s="402">
        <f t="shared" si="2"/>
        <v>39825.519999999997</v>
      </c>
      <c r="J31" s="107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s="3" customFormat="1" ht="81" customHeight="1">
      <c r="A32" s="304">
        <v>650000005</v>
      </c>
      <c r="B32" s="263"/>
      <c r="C32" s="262" t="s">
        <v>260</v>
      </c>
      <c r="D32" s="295" t="s">
        <v>299</v>
      </c>
      <c r="E32" s="295" t="s">
        <v>300</v>
      </c>
      <c r="F32" s="288" t="s">
        <v>340</v>
      </c>
      <c r="G32" s="292">
        <f>VLOOKUP(A32,'сводный прайс'!A:G,7,FALSE)</f>
        <v>43985</v>
      </c>
      <c r="H32" s="106"/>
      <c r="I32" s="402">
        <f t="shared" si="2"/>
        <v>41785.75</v>
      </c>
      <c r="J32" s="107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s="3" customFormat="1" ht="16.5" customHeight="1">
      <c r="A33" s="304">
        <v>656000007</v>
      </c>
      <c r="B33" s="264"/>
      <c r="C33" s="419" t="s">
        <v>352</v>
      </c>
      <c r="D33" s="420"/>
      <c r="E33" s="442" t="s">
        <v>353</v>
      </c>
      <c r="F33" s="443"/>
      <c r="G33" s="292">
        <f>VLOOKUP(A33,'сводный прайс'!A:G,7,FALSE)</f>
        <v>283.48</v>
      </c>
      <c r="H33" s="106"/>
      <c r="I33" s="402">
        <f t="shared" si="2"/>
        <v>269.31</v>
      </c>
      <c r="J33" s="107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s="5" customFormat="1" ht="20.100000000000001" customHeight="1">
      <c r="A34" s="302"/>
      <c r="B34" s="251" t="s">
        <v>417</v>
      </c>
      <c r="C34" s="252"/>
      <c r="D34" s="252"/>
      <c r="E34" s="252"/>
      <c r="F34" s="252"/>
      <c r="G34" s="253"/>
      <c r="H34" s="104"/>
      <c r="I34" s="401"/>
      <c r="J34" s="104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</row>
    <row r="35" spans="1:28" s="3" customFormat="1" ht="127.5" customHeight="1">
      <c r="A35" s="304"/>
      <c r="B35" s="446"/>
      <c r="C35" s="374" t="s">
        <v>377</v>
      </c>
      <c r="D35" s="369" t="s">
        <v>6</v>
      </c>
      <c r="E35" s="444" t="s">
        <v>379</v>
      </c>
      <c r="F35" s="375" t="s">
        <v>411</v>
      </c>
      <c r="G35" s="370">
        <f>G38+G41+4*G39++G40</f>
        <v>52275.840000000004</v>
      </c>
      <c r="H35" s="106"/>
      <c r="I35" s="404">
        <f>I38+I41+4*I39++I40</f>
        <v>49662.049999999996</v>
      </c>
      <c r="J35" s="106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s="3" customFormat="1" ht="127.5" customHeight="1">
      <c r="A36" s="304"/>
      <c r="B36" s="446"/>
      <c r="C36" s="352" t="s">
        <v>378</v>
      </c>
      <c r="D36" s="353" t="s">
        <v>7</v>
      </c>
      <c r="E36" s="445"/>
      <c r="F36" s="4" t="s">
        <v>410</v>
      </c>
      <c r="G36" s="351">
        <f>G38+G42+5*G39+G40</f>
        <v>53172.639999999999</v>
      </c>
      <c r="H36" s="106"/>
      <c r="I36" s="404">
        <f>I38+I42+5*I39+I40</f>
        <v>50514.01</v>
      </c>
      <c r="J36" s="106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s="5" customFormat="1" ht="20.100000000000001" customHeight="1">
      <c r="A37" s="302"/>
      <c r="B37" s="251" t="s">
        <v>197</v>
      </c>
      <c r="C37" s="252"/>
      <c r="D37" s="252"/>
      <c r="E37" s="252"/>
      <c r="F37" s="252"/>
      <c r="G37" s="253"/>
      <c r="H37" s="104"/>
      <c r="I37" s="401"/>
      <c r="J37" s="104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</row>
    <row r="38" spans="1:28" s="3" customFormat="1" ht="42.75" customHeight="1">
      <c r="A38" s="304">
        <v>653000002</v>
      </c>
      <c r="B38" s="356"/>
      <c r="C38" s="388" t="s">
        <v>380</v>
      </c>
      <c r="D38" s="369" t="s">
        <v>198</v>
      </c>
      <c r="E38" s="376" t="s">
        <v>385</v>
      </c>
      <c r="F38" s="377" t="s">
        <v>412</v>
      </c>
      <c r="G38" s="370">
        <f>VLOOKUP(A38,'сводный прайс'!A:G,7,FALSE)</f>
        <v>47766</v>
      </c>
      <c r="H38" s="106"/>
      <c r="I38" s="404">
        <f t="shared" ref="I38:I42" si="3">ROUND(G38*(1+$I$3),2)</f>
        <v>45377.7</v>
      </c>
      <c r="J38" s="106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s="3" customFormat="1" ht="21.75" customHeight="1">
      <c r="A39" s="304">
        <v>647000036</v>
      </c>
      <c r="B39" s="356"/>
      <c r="C39" s="389" t="s">
        <v>381</v>
      </c>
      <c r="D39" s="353"/>
      <c r="E39" s="355" t="s">
        <v>207</v>
      </c>
      <c r="F39" s="355" t="s">
        <v>409</v>
      </c>
      <c r="G39" s="351">
        <f>VLOOKUP(A39,'сводный прайс'!A:G,7,FALSE)</f>
        <v>114</v>
      </c>
      <c r="H39" s="106"/>
      <c r="I39" s="404">
        <f t="shared" si="3"/>
        <v>108.3</v>
      </c>
      <c r="J39" s="106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s="3" customFormat="1" ht="16.5" customHeight="1">
      <c r="A40" s="304">
        <v>656000010</v>
      </c>
      <c r="B40" s="356"/>
      <c r="C40" s="389" t="s">
        <v>382</v>
      </c>
      <c r="D40" s="353"/>
      <c r="E40" s="442" t="s">
        <v>386</v>
      </c>
      <c r="F40" s="443"/>
      <c r="G40" s="351">
        <f>VLOOKUP(A40,'сводный прайс'!A:G,7,FALSE)</f>
        <v>687.8</v>
      </c>
      <c r="H40" s="106"/>
      <c r="I40" s="404">
        <f t="shared" si="3"/>
        <v>653.41</v>
      </c>
      <c r="J40" s="106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s="3" customFormat="1" ht="16.5" customHeight="1">
      <c r="A41" s="304">
        <v>496891700</v>
      </c>
      <c r="B41" s="356"/>
      <c r="C41" s="389" t="s">
        <v>383</v>
      </c>
      <c r="D41" s="353" t="s">
        <v>200</v>
      </c>
      <c r="E41" s="442" t="s">
        <v>201</v>
      </c>
      <c r="F41" s="443"/>
      <c r="G41" s="354">
        <f>VLOOKUP(A41,'сводный прайс'!A:G,7,FALSE)</f>
        <v>3366.04</v>
      </c>
      <c r="H41" s="106"/>
      <c r="I41" s="404">
        <f t="shared" si="3"/>
        <v>3197.74</v>
      </c>
      <c r="J41" s="106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s="3" customFormat="1" ht="16.5" customHeight="1">
      <c r="A42" s="304">
        <v>496891600</v>
      </c>
      <c r="B42" s="356"/>
      <c r="C42" s="389" t="s">
        <v>384</v>
      </c>
      <c r="D42" s="353" t="s">
        <v>202</v>
      </c>
      <c r="E42" s="442" t="s">
        <v>201</v>
      </c>
      <c r="F42" s="443"/>
      <c r="G42" s="354">
        <f>VLOOKUP(A42,'сводный прайс'!A:G,7,FALSE)</f>
        <v>4148.84</v>
      </c>
      <c r="H42" s="106"/>
      <c r="I42" s="404">
        <f t="shared" si="3"/>
        <v>3941.4</v>
      </c>
      <c r="J42" s="106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s="3" customFormat="1" ht="16.5" customHeight="1">
      <c r="A43" s="304"/>
      <c r="B43" s="251" t="s">
        <v>21</v>
      </c>
      <c r="C43" s="252"/>
      <c r="D43" s="252"/>
      <c r="E43" s="252"/>
      <c r="F43" s="252"/>
      <c r="G43" s="253"/>
      <c r="H43" s="104"/>
      <c r="I43" s="401"/>
      <c r="J43" s="104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s="3" customFormat="1" ht="16.5" customHeight="1">
      <c r="A44" s="304">
        <v>656000001</v>
      </c>
      <c r="B44" s="356"/>
      <c r="C44" s="383" t="s">
        <v>418</v>
      </c>
      <c r="D44" s="419" t="s">
        <v>419</v>
      </c>
      <c r="E44" s="447"/>
      <c r="F44" s="448" t="s">
        <v>420</v>
      </c>
      <c r="G44" s="381">
        <f>VLOOKUP(A44,'сводный прайс'!A:G,7,FALSE)</f>
        <v>828.4</v>
      </c>
      <c r="H44" s="106"/>
      <c r="I44" s="402">
        <f t="shared" ref="I44:I45" si="4">ROUND(G44*(1+$I$3),2)</f>
        <v>786.98</v>
      </c>
      <c r="J44" s="107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s="3" customFormat="1" ht="16.5" customHeight="1">
      <c r="A45" s="304">
        <v>656000028</v>
      </c>
      <c r="B45" s="356"/>
      <c r="C45" s="380" t="s">
        <v>421</v>
      </c>
      <c r="D45" s="419" t="s">
        <v>422</v>
      </c>
      <c r="E45" s="447"/>
      <c r="F45" s="444"/>
      <c r="G45" s="381">
        <f>VLOOKUP(A45,'сводный прайс'!A:G,7,FALSE)</f>
        <v>1029.8</v>
      </c>
      <c r="H45" s="106"/>
      <c r="I45" s="402">
        <f t="shared" si="4"/>
        <v>978.31</v>
      </c>
      <c r="J45" s="107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s="3" customFormat="1" ht="16.5" customHeight="1">
      <c r="A46" s="304"/>
      <c r="B46" s="356"/>
      <c r="C46" s="384" t="s">
        <v>22</v>
      </c>
      <c r="D46" s="385"/>
      <c r="E46" s="386"/>
      <c r="F46" s="387"/>
      <c r="G46" s="382"/>
      <c r="H46" s="106"/>
      <c r="I46" s="405"/>
      <c r="J46" s="107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s="5" customFormat="1" ht="20.100000000000001" customHeight="1">
      <c r="A47" s="305"/>
      <c r="B47" s="251" t="s">
        <v>4</v>
      </c>
      <c r="C47" s="252"/>
      <c r="D47" s="252"/>
      <c r="E47" s="252"/>
      <c r="F47" s="252"/>
      <c r="G47" s="367"/>
      <c r="H47" s="108"/>
      <c r="I47" s="403"/>
      <c r="J47" s="108"/>
      <c r="K47" s="101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</row>
    <row r="48" spans="1:28" s="101" customFormat="1" ht="33.75" customHeight="1">
      <c r="A48" s="177">
        <v>497800900</v>
      </c>
      <c r="B48" s="440"/>
      <c r="C48" s="449" t="s">
        <v>261</v>
      </c>
      <c r="D48" s="450"/>
      <c r="E48" s="364" t="s">
        <v>329</v>
      </c>
      <c r="F48" s="365" t="s">
        <v>330</v>
      </c>
      <c r="G48" s="366">
        <f>VLOOKUP(A48,'сводный прайс'!A:G,7,FALSE)</f>
        <v>902.88</v>
      </c>
      <c r="H48" s="106"/>
      <c r="I48" s="402">
        <f>ROUND(G48*(1+$I$3),2)</f>
        <v>857.74</v>
      </c>
      <c r="J48" s="265"/>
    </row>
    <row r="49" spans="1:28" s="101" customFormat="1" ht="23.25" customHeight="1">
      <c r="A49" s="177">
        <v>656000005</v>
      </c>
      <c r="B49" s="440"/>
      <c r="C49" s="449" t="s">
        <v>307</v>
      </c>
      <c r="D49" s="450"/>
      <c r="E49" s="451" t="s">
        <v>304</v>
      </c>
      <c r="F49" s="452"/>
      <c r="G49" s="292">
        <f>VLOOKUP(A49,'сводный прайс'!A:G,7,FALSE)</f>
        <v>8178.36</v>
      </c>
      <c r="H49" s="106"/>
      <c r="I49" s="402">
        <f>I48*10</f>
        <v>8577.4</v>
      </c>
      <c r="J49" s="265"/>
    </row>
    <row r="50" spans="1:28" s="101" customFormat="1" ht="23.25" customHeight="1">
      <c r="A50" s="177">
        <v>656000006</v>
      </c>
      <c r="B50" s="440"/>
      <c r="C50" s="449" t="s">
        <v>309</v>
      </c>
      <c r="D50" s="450"/>
      <c r="E50" s="451" t="s">
        <v>305</v>
      </c>
      <c r="F50" s="452"/>
      <c r="G50" s="292">
        <f>VLOOKUP(A50,'сводный прайс'!A:G,7,FALSE)</f>
        <v>59405.4</v>
      </c>
      <c r="H50" s="106"/>
      <c r="I50" s="402">
        <f>I48*100</f>
        <v>85774</v>
      </c>
      <c r="J50" s="265"/>
    </row>
    <row r="51" spans="1:28" s="3" customFormat="1" ht="16.5" customHeight="1">
      <c r="A51" s="177">
        <v>497801100</v>
      </c>
      <c r="B51" s="440"/>
      <c r="C51" s="419" t="s">
        <v>263</v>
      </c>
      <c r="D51" s="420"/>
      <c r="E51" s="442" t="s">
        <v>301</v>
      </c>
      <c r="F51" s="443"/>
      <c r="G51" s="292">
        <f>VLOOKUP(A51,'сводный прайс'!A:G,7,FALSE)</f>
        <v>1356.6</v>
      </c>
      <c r="H51" s="106"/>
      <c r="I51" s="404">
        <f>ROUND(G51*(1+$I$3),2)</f>
        <v>1288.77</v>
      </c>
      <c r="J51" s="107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s="3" customFormat="1" ht="16.5" customHeight="1">
      <c r="A52" s="177">
        <v>499802700</v>
      </c>
      <c r="B52" s="440"/>
      <c r="C52" s="419" t="s">
        <v>424</v>
      </c>
      <c r="D52" s="420"/>
      <c r="E52" s="421" t="s">
        <v>430</v>
      </c>
      <c r="F52" s="422"/>
      <c r="G52" s="381">
        <f>VLOOKUP(A52,'сводный прайс'!A:G,7,FALSE)</f>
        <v>2508</v>
      </c>
      <c r="H52" s="106"/>
      <c r="I52" s="404">
        <f>ROUND(G52*(1+$I$3),2)</f>
        <v>2382.6</v>
      </c>
      <c r="J52" s="107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s="101" customFormat="1" ht="16.5" customHeight="1">
      <c r="A53" s="177">
        <v>499802500</v>
      </c>
      <c r="B53" s="440"/>
      <c r="C53" s="419" t="s">
        <v>265</v>
      </c>
      <c r="D53" s="420"/>
      <c r="E53" s="421" t="s">
        <v>82</v>
      </c>
      <c r="F53" s="422"/>
      <c r="G53" s="292">
        <f>VLOOKUP(A53,'сводный прайс'!A:G,7,FALSE)</f>
        <v>1529.88</v>
      </c>
      <c r="H53" s="106"/>
      <c r="I53" s="404">
        <f>ROUND(G53*(1+$I$3),2)</f>
        <v>1453.39</v>
      </c>
    </row>
    <row r="54" spans="1:28" s="101" customFormat="1" ht="16.5" customHeight="1">
      <c r="A54" s="177">
        <v>656000003</v>
      </c>
      <c r="B54" s="440"/>
      <c r="C54" s="419" t="s">
        <v>311</v>
      </c>
      <c r="D54" s="420"/>
      <c r="E54" s="421" t="s">
        <v>306</v>
      </c>
      <c r="F54" s="422"/>
      <c r="G54" s="292">
        <f>VLOOKUP(A54,'сводный прайс'!A:G,7,FALSE)</f>
        <v>3873.72</v>
      </c>
      <c r="H54" s="106"/>
      <c r="I54" s="402">
        <f>I53*3</f>
        <v>4360.17</v>
      </c>
      <c r="J54" s="265"/>
    </row>
    <row r="55" spans="1:28" s="101" customFormat="1" ht="38.25" customHeight="1">
      <c r="A55" s="177">
        <v>499802400</v>
      </c>
      <c r="B55" s="440"/>
      <c r="C55" s="419" t="s">
        <v>266</v>
      </c>
      <c r="D55" s="420"/>
      <c r="E55" s="421" t="s">
        <v>302</v>
      </c>
      <c r="F55" s="422"/>
      <c r="G55" s="292">
        <f>VLOOKUP(A55,'сводный прайс'!A:G,7,FALSE)</f>
        <v>1681.12</v>
      </c>
      <c r="H55" s="142"/>
      <c r="I55" s="404">
        <f>ROUND(G55*(1+$I$3),2)</f>
        <v>1597.06</v>
      </c>
    </row>
    <row r="56" spans="1:28" s="101" customFormat="1" ht="38.25" customHeight="1" thickBot="1">
      <c r="A56" s="306">
        <v>656000004</v>
      </c>
      <c r="B56" s="441"/>
      <c r="C56" s="453" t="s">
        <v>313</v>
      </c>
      <c r="D56" s="454"/>
      <c r="E56" s="438" t="s">
        <v>315</v>
      </c>
      <c r="F56" s="439"/>
      <c r="G56" s="268">
        <f>VLOOKUP(A56,'сводный прайс'!A:G,7,FALSE)</f>
        <v>4284.12</v>
      </c>
      <c r="H56" s="266"/>
      <c r="I56" s="406">
        <f>I55*3</f>
        <v>4791.18</v>
      </c>
      <c r="J56" s="265"/>
    </row>
    <row r="57" spans="1:28" s="117" customFormat="1" ht="17.25" customHeight="1" thickBot="1">
      <c r="A57" s="113"/>
      <c r="B57" s="113"/>
      <c r="C57" s="114"/>
      <c r="D57" s="115"/>
      <c r="E57" s="115"/>
      <c r="F57" s="116"/>
      <c r="G57" s="106"/>
      <c r="H57" s="106"/>
      <c r="I57" s="407"/>
      <c r="J57" s="107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</row>
    <row r="58" spans="1:28" s="122" customFormat="1" ht="43.5" customHeight="1" thickBot="1">
      <c r="A58" s="118"/>
      <c r="B58" s="118"/>
      <c r="C58" s="119"/>
      <c r="D58" s="120"/>
      <c r="E58" s="121"/>
      <c r="H58" s="123"/>
      <c r="I58" s="408"/>
      <c r="J58" s="124"/>
    </row>
    <row r="59" spans="1:28" s="122" customFormat="1">
      <c r="A59" s="118"/>
      <c r="B59" s="118"/>
      <c r="C59" s="119"/>
      <c r="D59" s="120"/>
      <c r="E59" s="121"/>
      <c r="H59" s="123"/>
      <c r="I59" s="409"/>
      <c r="J59" s="123"/>
    </row>
    <row r="60" spans="1:28" s="122" customFormat="1">
      <c r="A60" s="118"/>
      <c r="B60" s="118"/>
      <c r="C60" s="119"/>
      <c r="D60" s="120"/>
      <c r="E60" s="121"/>
      <c r="H60" s="123"/>
      <c r="I60" s="409"/>
      <c r="J60" s="123"/>
    </row>
    <row r="61" spans="1:28" s="122" customFormat="1">
      <c r="A61" s="118"/>
      <c r="B61" s="118"/>
      <c r="C61" s="119"/>
      <c r="D61" s="120"/>
      <c r="E61" s="121"/>
      <c r="H61" s="123"/>
      <c r="I61" s="409"/>
      <c r="J61" s="123"/>
    </row>
    <row r="62" spans="1:28" s="122" customFormat="1">
      <c r="A62" s="118"/>
      <c r="B62" s="118"/>
      <c r="C62" s="119"/>
      <c r="D62" s="120"/>
      <c r="E62" s="121"/>
      <c r="H62" s="123"/>
      <c r="I62" s="409"/>
      <c r="J62" s="123"/>
    </row>
    <row r="63" spans="1:28" s="122" customFormat="1">
      <c r="A63" s="118"/>
      <c r="B63" s="118"/>
      <c r="C63" s="119"/>
      <c r="D63" s="120"/>
      <c r="E63" s="121"/>
      <c r="H63" s="123"/>
      <c r="I63" s="409"/>
      <c r="J63" s="123"/>
    </row>
    <row r="64" spans="1:28" s="122" customFormat="1">
      <c r="A64" s="118"/>
      <c r="B64" s="118"/>
      <c r="C64" s="119"/>
      <c r="D64" s="120"/>
      <c r="E64" s="121"/>
      <c r="H64" s="123"/>
      <c r="I64" s="409"/>
      <c r="J64" s="123"/>
    </row>
    <row r="65" spans="1:10" s="122" customFormat="1">
      <c r="A65" s="118"/>
      <c r="B65" s="118"/>
      <c r="C65" s="119"/>
      <c r="D65" s="120"/>
      <c r="E65" s="121"/>
      <c r="H65" s="123"/>
      <c r="I65" s="409"/>
      <c r="J65" s="123"/>
    </row>
    <row r="66" spans="1:10" s="122" customFormat="1">
      <c r="A66" s="118"/>
      <c r="B66" s="118"/>
      <c r="C66" s="119"/>
      <c r="D66" s="120"/>
      <c r="E66" s="121"/>
      <c r="H66" s="123"/>
      <c r="I66" s="409"/>
      <c r="J66" s="123"/>
    </row>
    <row r="67" spans="1:10" s="122" customFormat="1">
      <c r="A67" s="118"/>
      <c r="B67" s="118"/>
      <c r="C67" s="119"/>
      <c r="D67" s="120"/>
      <c r="E67" s="121"/>
      <c r="H67" s="123"/>
      <c r="I67" s="409"/>
      <c r="J67" s="123"/>
    </row>
    <row r="68" spans="1:10" s="122" customFormat="1">
      <c r="A68" s="118"/>
      <c r="B68" s="118"/>
      <c r="C68" s="119"/>
      <c r="D68" s="120"/>
      <c r="E68" s="121"/>
      <c r="H68" s="123"/>
      <c r="I68" s="409"/>
      <c r="J68" s="123"/>
    </row>
    <row r="69" spans="1:10" s="122" customFormat="1">
      <c r="A69" s="118"/>
      <c r="B69" s="118"/>
      <c r="C69" s="119"/>
      <c r="D69" s="120"/>
      <c r="E69" s="121"/>
      <c r="H69" s="123"/>
      <c r="I69" s="409"/>
      <c r="J69" s="123"/>
    </row>
    <row r="70" spans="1:10" s="122" customFormat="1">
      <c r="A70" s="118"/>
      <c r="B70" s="118"/>
      <c r="C70" s="119"/>
      <c r="D70" s="120"/>
      <c r="E70" s="121"/>
      <c r="H70" s="123"/>
      <c r="I70" s="409"/>
      <c r="J70" s="123"/>
    </row>
    <row r="71" spans="1:10" s="122" customFormat="1">
      <c r="A71" s="118"/>
      <c r="B71" s="118"/>
      <c r="C71" s="119"/>
      <c r="D71" s="120"/>
      <c r="E71" s="121"/>
      <c r="H71" s="123"/>
      <c r="I71" s="409"/>
      <c r="J71" s="123"/>
    </row>
    <row r="72" spans="1:10" s="122" customFormat="1">
      <c r="A72" s="118"/>
      <c r="B72" s="118"/>
      <c r="C72" s="119"/>
      <c r="D72" s="120"/>
      <c r="E72" s="121"/>
      <c r="H72" s="123"/>
      <c r="I72" s="409"/>
      <c r="J72" s="123"/>
    </row>
    <row r="73" spans="1:10" s="122" customFormat="1">
      <c r="A73" s="118"/>
      <c r="B73" s="118"/>
      <c r="C73" s="119"/>
      <c r="D73" s="120"/>
      <c r="E73" s="121"/>
      <c r="H73" s="123"/>
      <c r="I73" s="409"/>
      <c r="J73" s="123"/>
    </row>
    <row r="74" spans="1:10" s="122" customFormat="1">
      <c r="A74" s="118"/>
      <c r="B74" s="118"/>
      <c r="C74" s="119"/>
      <c r="D74" s="120"/>
      <c r="E74" s="121"/>
      <c r="H74" s="123"/>
      <c r="I74" s="409"/>
      <c r="J74" s="123"/>
    </row>
    <row r="75" spans="1:10" s="122" customFormat="1">
      <c r="A75" s="118"/>
      <c r="B75" s="118"/>
      <c r="C75" s="119"/>
      <c r="D75" s="120"/>
      <c r="E75" s="121"/>
      <c r="H75" s="123"/>
      <c r="I75" s="409"/>
      <c r="J75" s="123"/>
    </row>
    <row r="76" spans="1:10" s="122" customFormat="1">
      <c r="A76" s="118"/>
      <c r="B76" s="118"/>
      <c r="C76" s="119"/>
      <c r="D76" s="120"/>
      <c r="E76" s="121"/>
      <c r="H76" s="123"/>
      <c r="I76" s="409"/>
      <c r="J76" s="123"/>
    </row>
    <row r="77" spans="1:10" s="122" customFormat="1">
      <c r="A77" s="118"/>
      <c r="B77" s="118"/>
      <c r="C77" s="119"/>
      <c r="D77" s="120"/>
      <c r="E77" s="121"/>
      <c r="H77" s="123"/>
      <c r="I77" s="409"/>
      <c r="J77" s="123"/>
    </row>
    <row r="78" spans="1:10" s="122" customFormat="1">
      <c r="A78" s="118"/>
      <c r="B78" s="118"/>
      <c r="C78" s="119"/>
      <c r="D78" s="120"/>
      <c r="E78" s="121"/>
      <c r="H78" s="123"/>
      <c r="I78" s="409"/>
      <c r="J78" s="123"/>
    </row>
    <row r="79" spans="1:10" s="122" customFormat="1">
      <c r="A79" s="118"/>
      <c r="B79" s="118"/>
      <c r="C79" s="119"/>
      <c r="D79" s="120"/>
      <c r="E79" s="121"/>
      <c r="H79" s="123"/>
      <c r="I79" s="409"/>
      <c r="J79" s="123"/>
    </row>
    <row r="80" spans="1:10" s="122" customFormat="1">
      <c r="A80" s="118"/>
      <c r="B80" s="118"/>
      <c r="C80" s="119"/>
      <c r="D80" s="120"/>
      <c r="E80" s="121"/>
      <c r="H80" s="123"/>
      <c r="I80" s="409"/>
      <c r="J80" s="123"/>
    </row>
    <row r="81" spans="1:10" s="122" customFormat="1">
      <c r="A81" s="118"/>
      <c r="B81" s="118"/>
      <c r="C81" s="119"/>
      <c r="D81" s="120"/>
      <c r="E81" s="121"/>
      <c r="H81" s="123"/>
      <c r="I81" s="409"/>
      <c r="J81" s="123"/>
    </row>
    <row r="82" spans="1:10" s="122" customFormat="1">
      <c r="A82" s="118"/>
      <c r="B82" s="118"/>
      <c r="C82" s="119"/>
      <c r="D82" s="120"/>
      <c r="E82" s="121"/>
      <c r="H82" s="123"/>
      <c r="I82" s="409"/>
      <c r="J82" s="123"/>
    </row>
    <row r="83" spans="1:10" s="122" customFormat="1">
      <c r="A83" s="118"/>
      <c r="B83" s="118"/>
      <c r="C83" s="119"/>
      <c r="D83" s="120"/>
      <c r="E83" s="121"/>
      <c r="H83" s="123"/>
      <c r="I83" s="409"/>
      <c r="J83" s="123"/>
    </row>
    <row r="84" spans="1:10" s="122" customFormat="1">
      <c r="A84" s="118"/>
      <c r="B84" s="118"/>
      <c r="C84" s="119"/>
      <c r="D84" s="120"/>
      <c r="E84" s="121"/>
      <c r="H84" s="123"/>
      <c r="I84" s="409"/>
      <c r="J84" s="123"/>
    </row>
    <row r="85" spans="1:10" s="122" customFormat="1">
      <c r="A85" s="118"/>
      <c r="B85" s="118"/>
      <c r="C85" s="119"/>
      <c r="D85" s="120"/>
      <c r="E85" s="121"/>
      <c r="H85" s="123"/>
      <c r="I85" s="409"/>
      <c r="J85" s="123"/>
    </row>
    <row r="86" spans="1:10" s="122" customFormat="1">
      <c r="A86" s="118"/>
      <c r="B86" s="118"/>
      <c r="C86" s="119"/>
      <c r="D86" s="120"/>
      <c r="E86" s="121"/>
      <c r="H86" s="123"/>
      <c r="I86" s="409"/>
      <c r="J86" s="123"/>
    </row>
    <row r="87" spans="1:10" s="122" customFormat="1">
      <c r="A87" s="118"/>
      <c r="B87" s="118"/>
      <c r="C87" s="119"/>
      <c r="D87" s="120"/>
      <c r="E87" s="121"/>
      <c r="H87" s="123"/>
      <c r="I87" s="409"/>
      <c r="J87" s="123"/>
    </row>
    <row r="88" spans="1:10" s="122" customFormat="1">
      <c r="A88" s="118"/>
      <c r="B88" s="118"/>
      <c r="C88" s="119"/>
      <c r="D88" s="120"/>
      <c r="E88" s="121"/>
      <c r="H88" s="123"/>
      <c r="I88" s="409"/>
      <c r="J88" s="123"/>
    </row>
    <row r="89" spans="1:10" s="122" customFormat="1">
      <c r="A89" s="118"/>
      <c r="B89" s="118"/>
      <c r="C89" s="119"/>
      <c r="D89" s="120"/>
      <c r="E89" s="121"/>
      <c r="H89" s="123"/>
      <c r="I89" s="409"/>
      <c r="J89" s="123"/>
    </row>
    <row r="90" spans="1:10" s="122" customFormat="1">
      <c r="A90" s="118"/>
      <c r="B90" s="118"/>
      <c r="C90" s="119"/>
      <c r="D90" s="120"/>
      <c r="E90" s="121"/>
      <c r="H90" s="123"/>
      <c r="I90" s="409"/>
      <c r="J90" s="123"/>
    </row>
    <row r="91" spans="1:10" s="122" customFormat="1">
      <c r="A91" s="118"/>
      <c r="B91" s="118"/>
      <c r="C91" s="119"/>
      <c r="D91" s="120"/>
      <c r="E91" s="121"/>
      <c r="H91" s="123"/>
      <c r="I91" s="409"/>
      <c r="J91" s="123"/>
    </row>
    <row r="92" spans="1:10" s="122" customFormat="1">
      <c r="A92" s="118"/>
      <c r="B92" s="118"/>
      <c r="C92" s="119"/>
      <c r="D92" s="120"/>
      <c r="E92" s="121"/>
      <c r="H92" s="123"/>
      <c r="I92" s="409"/>
      <c r="J92" s="123"/>
    </row>
    <row r="93" spans="1:10" s="122" customFormat="1">
      <c r="A93" s="118"/>
      <c r="B93" s="118"/>
      <c r="C93" s="119"/>
      <c r="D93" s="120"/>
      <c r="E93" s="121"/>
      <c r="H93" s="123"/>
      <c r="I93" s="409"/>
      <c r="J93" s="123"/>
    </row>
    <row r="94" spans="1:10" s="122" customFormat="1">
      <c r="A94" s="118"/>
      <c r="B94" s="118"/>
      <c r="C94" s="119"/>
      <c r="D94" s="120"/>
      <c r="E94" s="121"/>
      <c r="H94" s="123"/>
      <c r="I94" s="409"/>
      <c r="J94" s="123"/>
    </row>
    <row r="95" spans="1:10" s="122" customFormat="1">
      <c r="A95" s="118"/>
      <c r="B95" s="118"/>
      <c r="C95" s="119"/>
      <c r="D95" s="120"/>
      <c r="E95" s="121"/>
      <c r="H95" s="123"/>
      <c r="I95" s="409"/>
      <c r="J95" s="123"/>
    </row>
    <row r="96" spans="1:10" s="122" customFormat="1">
      <c r="A96" s="118"/>
      <c r="B96" s="118"/>
      <c r="C96" s="119"/>
      <c r="D96" s="120"/>
      <c r="E96" s="121"/>
      <c r="H96" s="123"/>
      <c r="I96" s="409"/>
      <c r="J96" s="123"/>
    </row>
    <row r="97" spans="1:10" s="122" customFormat="1">
      <c r="A97" s="118"/>
      <c r="B97" s="118"/>
      <c r="C97" s="119"/>
      <c r="D97" s="120"/>
      <c r="E97" s="121"/>
      <c r="H97" s="123"/>
      <c r="I97" s="409"/>
      <c r="J97" s="123"/>
    </row>
    <row r="98" spans="1:10" s="122" customFormat="1">
      <c r="A98" s="118"/>
      <c r="B98" s="118"/>
      <c r="C98" s="119"/>
      <c r="D98" s="120"/>
      <c r="E98" s="121"/>
      <c r="H98" s="123"/>
      <c r="I98" s="409"/>
      <c r="J98" s="123"/>
    </row>
    <row r="99" spans="1:10" s="122" customFormat="1">
      <c r="A99" s="118"/>
      <c r="B99" s="118"/>
      <c r="C99" s="119"/>
      <c r="D99" s="120"/>
      <c r="E99" s="121"/>
      <c r="H99" s="123"/>
      <c r="I99" s="409"/>
      <c r="J99" s="123"/>
    </row>
    <row r="100" spans="1:10" s="122" customFormat="1">
      <c r="A100" s="118"/>
      <c r="B100" s="118"/>
      <c r="C100" s="119"/>
      <c r="D100" s="120"/>
      <c r="E100" s="121"/>
      <c r="H100" s="123"/>
      <c r="I100" s="409"/>
      <c r="J100" s="123"/>
    </row>
    <row r="101" spans="1:10" s="122" customFormat="1">
      <c r="A101" s="118"/>
      <c r="B101" s="118"/>
      <c r="C101" s="119"/>
      <c r="D101" s="120"/>
      <c r="E101" s="121"/>
      <c r="H101" s="123"/>
      <c r="I101" s="409"/>
      <c r="J101" s="123"/>
    </row>
    <row r="102" spans="1:10" s="122" customFormat="1">
      <c r="A102" s="118"/>
      <c r="B102" s="118"/>
      <c r="C102" s="119"/>
      <c r="D102" s="120"/>
      <c r="E102" s="121"/>
      <c r="H102" s="123"/>
      <c r="I102" s="409"/>
      <c r="J102" s="123"/>
    </row>
    <row r="103" spans="1:10" s="122" customFormat="1">
      <c r="A103" s="118"/>
      <c r="B103" s="118"/>
      <c r="C103" s="119"/>
      <c r="D103" s="120"/>
      <c r="E103" s="121"/>
      <c r="H103" s="123"/>
      <c r="I103" s="409"/>
      <c r="J103" s="123"/>
    </row>
    <row r="104" spans="1:10" s="122" customFormat="1">
      <c r="A104" s="118"/>
      <c r="B104" s="118"/>
      <c r="C104" s="119"/>
      <c r="D104" s="120"/>
      <c r="E104" s="121"/>
      <c r="H104" s="123"/>
      <c r="I104" s="409"/>
      <c r="J104" s="123"/>
    </row>
    <row r="105" spans="1:10" s="122" customFormat="1">
      <c r="A105" s="118"/>
      <c r="B105" s="118"/>
      <c r="C105" s="119"/>
      <c r="D105" s="120"/>
      <c r="E105" s="121"/>
      <c r="H105" s="123"/>
      <c r="I105" s="409"/>
      <c r="J105" s="123"/>
    </row>
    <row r="106" spans="1:10" s="122" customFormat="1">
      <c r="A106" s="118"/>
      <c r="B106" s="118"/>
      <c r="C106" s="119"/>
      <c r="D106" s="120"/>
      <c r="E106" s="121"/>
      <c r="H106" s="123"/>
      <c r="I106" s="409"/>
      <c r="J106" s="123"/>
    </row>
    <row r="107" spans="1:10" s="122" customFormat="1">
      <c r="A107" s="118"/>
      <c r="B107" s="118"/>
      <c r="C107" s="119"/>
      <c r="D107" s="120"/>
      <c r="E107" s="121"/>
      <c r="H107" s="123"/>
      <c r="I107" s="409"/>
      <c r="J107" s="123"/>
    </row>
    <row r="108" spans="1:10" s="122" customFormat="1">
      <c r="A108" s="118"/>
      <c r="B108" s="118"/>
      <c r="C108" s="119"/>
      <c r="D108" s="120"/>
      <c r="E108" s="121"/>
      <c r="H108" s="123"/>
      <c r="I108" s="409"/>
      <c r="J108" s="123"/>
    </row>
    <row r="109" spans="1:10" s="122" customFormat="1">
      <c r="A109" s="118"/>
      <c r="B109" s="118"/>
      <c r="C109" s="119"/>
      <c r="D109" s="120"/>
      <c r="E109" s="121"/>
      <c r="H109" s="123"/>
      <c r="I109" s="409"/>
      <c r="J109" s="123"/>
    </row>
    <row r="110" spans="1:10" s="122" customFormat="1">
      <c r="A110" s="118"/>
      <c r="B110" s="118"/>
      <c r="C110" s="119"/>
      <c r="D110" s="120"/>
      <c r="E110" s="121"/>
      <c r="H110" s="123"/>
      <c r="I110" s="409"/>
      <c r="J110" s="123"/>
    </row>
    <row r="111" spans="1:10" s="122" customFormat="1">
      <c r="A111" s="118"/>
      <c r="B111" s="118"/>
      <c r="C111" s="119"/>
      <c r="D111" s="120"/>
      <c r="E111" s="121"/>
      <c r="H111" s="123"/>
      <c r="I111" s="409"/>
      <c r="J111" s="123"/>
    </row>
    <row r="112" spans="1:10" s="122" customFormat="1">
      <c r="A112" s="118"/>
      <c r="B112" s="118"/>
      <c r="C112" s="119"/>
      <c r="D112" s="120"/>
      <c r="E112" s="121"/>
      <c r="H112" s="123"/>
      <c r="I112" s="409"/>
      <c r="J112" s="123"/>
    </row>
    <row r="113" spans="1:10" s="122" customFormat="1">
      <c r="A113" s="118"/>
      <c r="B113" s="118"/>
      <c r="C113" s="119"/>
      <c r="D113" s="120"/>
      <c r="E113" s="121"/>
      <c r="H113" s="123"/>
      <c r="I113" s="409"/>
      <c r="J113" s="123"/>
    </row>
    <row r="114" spans="1:10" s="122" customFormat="1">
      <c r="A114" s="118"/>
      <c r="B114" s="118"/>
      <c r="C114" s="119"/>
      <c r="D114" s="120"/>
      <c r="E114" s="121"/>
      <c r="H114" s="123"/>
      <c r="I114" s="409"/>
      <c r="J114" s="123"/>
    </row>
    <row r="115" spans="1:10" s="122" customFormat="1">
      <c r="A115" s="118"/>
      <c r="B115" s="118"/>
      <c r="C115" s="119"/>
      <c r="D115" s="120"/>
      <c r="E115" s="121"/>
      <c r="H115" s="123"/>
      <c r="I115" s="409"/>
      <c r="J115" s="123"/>
    </row>
    <row r="116" spans="1:10" s="122" customFormat="1">
      <c r="A116" s="118"/>
      <c r="B116" s="118"/>
      <c r="C116" s="119"/>
      <c r="D116" s="120"/>
      <c r="E116" s="121"/>
      <c r="H116" s="123"/>
      <c r="I116" s="409"/>
      <c r="J116" s="123"/>
    </row>
    <row r="117" spans="1:10" s="122" customFormat="1">
      <c r="A117" s="118"/>
      <c r="B117" s="118"/>
      <c r="C117" s="119"/>
      <c r="D117" s="120"/>
      <c r="E117" s="121"/>
      <c r="H117" s="123"/>
      <c r="I117" s="409"/>
      <c r="J117" s="123"/>
    </row>
    <row r="118" spans="1:10" s="122" customFormat="1">
      <c r="A118" s="118"/>
      <c r="B118" s="118"/>
      <c r="C118" s="119"/>
      <c r="D118" s="120"/>
      <c r="E118" s="121"/>
      <c r="H118" s="123"/>
      <c r="I118" s="409"/>
      <c r="J118" s="123"/>
    </row>
    <row r="119" spans="1:10" s="122" customFormat="1">
      <c r="A119" s="118"/>
      <c r="B119" s="118"/>
      <c r="C119" s="119"/>
      <c r="D119" s="120"/>
      <c r="E119" s="121"/>
      <c r="H119" s="123"/>
      <c r="I119" s="409"/>
      <c r="J119" s="123"/>
    </row>
    <row r="120" spans="1:10" s="122" customFormat="1">
      <c r="A120" s="118"/>
      <c r="B120" s="118"/>
      <c r="C120" s="119"/>
      <c r="D120" s="120"/>
      <c r="E120" s="121"/>
      <c r="H120" s="123"/>
      <c r="I120" s="409"/>
      <c r="J120" s="123"/>
    </row>
    <row r="121" spans="1:10" s="122" customFormat="1">
      <c r="A121" s="118"/>
      <c r="B121" s="118"/>
      <c r="C121" s="119"/>
      <c r="D121" s="120"/>
      <c r="E121" s="121"/>
      <c r="H121" s="123"/>
      <c r="I121" s="409"/>
      <c r="J121" s="123"/>
    </row>
    <row r="122" spans="1:10" s="122" customFormat="1">
      <c r="A122" s="118"/>
      <c r="B122" s="118"/>
      <c r="C122" s="119"/>
      <c r="D122" s="120"/>
      <c r="E122" s="121"/>
      <c r="H122" s="123"/>
      <c r="I122" s="409"/>
      <c r="J122" s="123"/>
    </row>
    <row r="123" spans="1:10" s="122" customFormat="1">
      <c r="A123" s="118"/>
      <c r="B123" s="118"/>
      <c r="C123" s="119"/>
      <c r="D123" s="120"/>
      <c r="E123" s="121"/>
      <c r="H123" s="123"/>
      <c r="I123" s="409"/>
      <c r="J123" s="123"/>
    </row>
    <row r="124" spans="1:10" s="122" customFormat="1">
      <c r="A124" s="118"/>
      <c r="B124" s="118"/>
      <c r="C124" s="119"/>
      <c r="D124" s="120"/>
      <c r="E124" s="121"/>
      <c r="H124" s="123"/>
      <c r="I124" s="409"/>
      <c r="J124" s="123"/>
    </row>
    <row r="125" spans="1:10" s="122" customFormat="1">
      <c r="A125" s="118"/>
      <c r="B125" s="118"/>
      <c r="C125" s="119"/>
      <c r="D125" s="120"/>
      <c r="E125" s="121"/>
      <c r="H125" s="123"/>
      <c r="I125" s="409"/>
      <c r="J125" s="123"/>
    </row>
    <row r="126" spans="1:10" s="122" customFormat="1">
      <c r="A126" s="118"/>
      <c r="B126" s="118"/>
      <c r="C126" s="119"/>
      <c r="D126" s="120"/>
      <c r="E126" s="121"/>
      <c r="H126" s="123"/>
      <c r="I126" s="409"/>
      <c r="J126" s="123"/>
    </row>
    <row r="127" spans="1:10" s="122" customFormat="1">
      <c r="A127" s="118"/>
      <c r="B127" s="118"/>
      <c r="C127" s="119"/>
      <c r="D127" s="120"/>
      <c r="E127" s="121"/>
      <c r="H127" s="123"/>
      <c r="I127" s="409"/>
      <c r="J127" s="123"/>
    </row>
    <row r="128" spans="1:10" s="122" customFormat="1">
      <c r="A128" s="118"/>
      <c r="B128" s="118"/>
      <c r="C128" s="119"/>
      <c r="D128" s="120"/>
      <c r="E128" s="121"/>
      <c r="H128" s="123"/>
      <c r="I128" s="409"/>
      <c r="J128" s="123"/>
    </row>
    <row r="129" spans="1:10" s="122" customFormat="1">
      <c r="A129" s="118"/>
      <c r="B129" s="118"/>
      <c r="C129" s="119"/>
      <c r="D129" s="120"/>
      <c r="E129" s="121"/>
      <c r="H129" s="123"/>
      <c r="I129" s="409"/>
      <c r="J129" s="123"/>
    </row>
    <row r="130" spans="1:10" s="122" customFormat="1">
      <c r="A130" s="118"/>
      <c r="B130" s="118"/>
      <c r="C130" s="119"/>
      <c r="D130" s="120"/>
      <c r="E130" s="121"/>
      <c r="H130" s="123"/>
      <c r="I130" s="409"/>
      <c r="J130" s="123"/>
    </row>
    <row r="131" spans="1:10" s="122" customFormat="1">
      <c r="A131" s="118"/>
      <c r="B131" s="118"/>
      <c r="C131" s="119"/>
      <c r="D131" s="120"/>
      <c r="E131" s="121"/>
      <c r="H131" s="123"/>
      <c r="I131" s="409"/>
      <c r="J131" s="123"/>
    </row>
    <row r="132" spans="1:10" s="122" customFormat="1">
      <c r="A132" s="118"/>
      <c r="B132" s="118"/>
      <c r="C132" s="119"/>
      <c r="D132" s="120"/>
      <c r="E132" s="121"/>
      <c r="H132" s="123"/>
      <c r="I132" s="409"/>
      <c r="J132" s="123"/>
    </row>
    <row r="133" spans="1:10" s="122" customFormat="1">
      <c r="A133" s="118"/>
      <c r="B133" s="118"/>
      <c r="C133" s="119"/>
      <c r="D133" s="120"/>
      <c r="E133" s="121"/>
      <c r="H133" s="123"/>
      <c r="I133" s="409"/>
      <c r="J133" s="123"/>
    </row>
    <row r="134" spans="1:10" s="122" customFormat="1">
      <c r="A134" s="118"/>
      <c r="B134" s="118"/>
      <c r="C134" s="119"/>
      <c r="D134" s="120"/>
      <c r="E134" s="121"/>
      <c r="H134" s="123"/>
      <c r="I134" s="409"/>
      <c r="J134" s="123"/>
    </row>
    <row r="135" spans="1:10" s="122" customFormat="1">
      <c r="A135" s="118"/>
      <c r="B135" s="118"/>
      <c r="C135" s="119"/>
      <c r="D135" s="120"/>
      <c r="E135" s="121"/>
      <c r="H135" s="123"/>
      <c r="I135" s="409"/>
      <c r="J135" s="123"/>
    </row>
    <row r="136" spans="1:10" s="122" customFormat="1">
      <c r="A136" s="118"/>
      <c r="B136" s="118"/>
      <c r="C136" s="119"/>
      <c r="D136" s="120"/>
      <c r="E136" s="121"/>
      <c r="H136" s="123"/>
      <c r="I136" s="409"/>
      <c r="J136" s="123"/>
    </row>
    <row r="137" spans="1:10" s="122" customFormat="1">
      <c r="A137" s="118"/>
      <c r="B137" s="118"/>
      <c r="C137" s="119"/>
      <c r="D137" s="120"/>
      <c r="E137" s="121"/>
      <c r="H137" s="123"/>
      <c r="I137" s="409"/>
      <c r="J137" s="123"/>
    </row>
    <row r="138" spans="1:10" s="122" customFormat="1">
      <c r="A138" s="118"/>
      <c r="B138" s="118"/>
      <c r="C138" s="119"/>
      <c r="D138" s="120"/>
      <c r="E138" s="121"/>
      <c r="H138" s="123"/>
      <c r="I138" s="409"/>
      <c r="J138" s="123"/>
    </row>
    <row r="139" spans="1:10" s="122" customFormat="1">
      <c r="A139" s="118"/>
      <c r="B139" s="118"/>
      <c r="C139" s="119"/>
      <c r="D139" s="120"/>
      <c r="E139" s="121"/>
      <c r="H139" s="123"/>
      <c r="I139" s="409"/>
      <c r="J139" s="123"/>
    </row>
    <row r="140" spans="1:10" s="122" customFormat="1">
      <c r="A140" s="118"/>
      <c r="B140" s="118"/>
      <c r="C140" s="119"/>
      <c r="D140" s="120"/>
      <c r="E140" s="121"/>
      <c r="H140" s="123"/>
      <c r="I140" s="409"/>
      <c r="J140" s="123"/>
    </row>
    <row r="141" spans="1:10" s="122" customFormat="1">
      <c r="A141" s="118"/>
      <c r="B141" s="118"/>
      <c r="C141" s="119"/>
      <c r="D141" s="120"/>
      <c r="E141" s="121"/>
      <c r="H141" s="123"/>
      <c r="I141" s="409"/>
      <c r="J141" s="123"/>
    </row>
    <row r="142" spans="1:10" s="122" customFormat="1">
      <c r="A142" s="118"/>
      <c r="B142" s="118"/>
      <c r="C142" s="119"/>
      <c r="D142" s="120"/>
      <c r="E142" s="121"/>
      <c r="H142" s="123"/>
      <c r="I142" s="409"/>
      <c r="J142" s="123"/>
    </row>
    <row r="143" spans="1:10" s="122" customFormat="1">
      <c r="A143" s="118"/>
      <c r="B143" s="118"/>
      <c r="C143" s="119"/>
      <c r="D143" s="120"/>
      <c r="E143" s="121"/>
      <c r="H143" s="123"/>
      <c r="I143" s="409"/>
      <c r="J143" s="123"/>
    </row>
    <row r="144" spans="1:10" s="122" customFormat="1">
      <c r="A144" s="118"/>
      <c r="B144" s="118"/>
      <c r="C144" s="119"/>
      <c r="D144" s="120"/>
      <c r="E144" s="121"/>
      <c r="H144" s="123"/>
      <c r="I144" s="409"/>
      <c r="J144" s="123"/>
    </row>
    <row r="145" spans="1:10" s="122" customFormat="1">
      <c r="A145" s="118"/>
      <c r="B145" s="118"/>
      <c r="C145" s="119"/>
      <c r="D145" s="120"/>
      <c r="E145" s="121"/>
      <c r="H145" s="123"/>
      <c r="I145" s="409"/>
      <c r="J145" s="123"/>
    </row>
    <row r="146" spans="1:10" s="122" customFormat="1">
      <c r="A146" s="118"/>
      <c r="B146" s="118"/>
      <c r="C146" s="119"/>
      <c r="D146" s="120"/>
      <c r="E146" s="121"/>
      <c r="H146" s="123"/>
      <c r="I146" s="409"/>
      <c r="J146" s="123"/>
    </row>
  </sheetData>
  <protectedRanges>
    <protectedRange sqref="C1 B2:B3 J2:J3 H1:I3 G2:G3 F1:G1" name="Диапазон1_1_1"/>
    <protectedRange sqref="B47 D47:F47" name="Диапазон1_1_2"/>
    <protectedRange sqref="G47:J47 G27:J27 G17:J20" name="Диапазон1_1_1_4"/>
    <protectedRange sqref="B24:F24 B17:F20 B27:F27" name="Диапазон1_1_2_1"/>
    <protectedRange sqref="G24:I24" name="Диапазон1_1_1_4_2"/>
    <protectedRange sqref="G4:K5 G10:I10" name="Диапазон1_1_1_4_1"/>
    <protectedRange sqref="B4:F4 B10:F10 B5:E5" name="Диапазон1_1_2_1_1"/>
  </protectedRanges>
  <mergeCells count="44">
    <mergeCell ref="C56:D56"/>
    <mergeCell ref="C49:D49"/>
    <mergeCell ref="E49:F49"/>
    <mergeCell ref="C50:D50"/>
    <mergeCell ref="E50:F50"/>
    <mergeCell ref="C54:D54"/>
    <mergeCell ref="E54:F54"/>
    <mergeCell ref="C51:D51"/>
    <mergeCell ref="E51:F51"/>
    <mergeCell ref="C53:D53"/>
    <mergeCell ref="E53:F53"/>
    <mergeCell ref="C55:D55"/>
    <mergeCell ref="E55:F55"/>
    <mergeCell ref="D12:E12"/>
    <mergeCell ref="D13:E13"/>
    <mergeCell ref="D14:E14"/>
    <mergeCell ref="E56:F56"/>
    <mergeCell ref="B48:B56"/>
    <mergeCell ref="C33:D33"/>
    <mergeCell ref="E33:F33"/>
    <mergeCell ref="E35:E36"/>
    <mergeCell ref="E41:F41"/>
    <mergeCell ref="E42:F42"/>
    <mergeCell ref="B35:B36"/>
    <mergeCell ref="E40:F40"/>
    <mergeCell ref="D44:E44"/>
    <mergeCell ref="F44:F45"/>
    <mergeCell ref="D45:E45"/>
    <mergeCell ref="C48:D48"/>
    <mergeCell ref="B18:B23"/>
    <mergeCell ref="C52:D52"/>
    <mergeCell ref="E52:F52"/>
    <mergeCell ref="C1:G1"/>
    <mergeCell ref="B2:C3"/>
    <mergeCell ref="D2:E3"/>
    <mergeCell ref="F2:F3"/>
    <mergeCell ref="G2:G3"/>
    <mergeCell ref="B24:F24"/>
    <mergeCell ref="B25:B26"/>
    <mergeCell ref="D25:D26"/>
    <mergeCell ref="E25:E26"/>
    <mergeCell ref="D15:E15"/>
    <mergeCell ref="D16:E16"/>
    <mergeCell ref="D11:E11"/>
  </mergeCells>
  <hyperlinks>
    <hyperlink ref="F48" location="'Единое радиоуправление'!A1" display="Подходят также для автоматики AN-Motors! Подробно здесь."/>
  </hyperlinks>
  <pageMargins left="0.23622047244094491" right="0.23622047244094491" top="0.74803149606299213" bottom="0.74803149606299213" header="0.31496062992125984" footer="0.31496062992125984"/>
  <pageSetup paperSize="9" scale="4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99FF"/>
  </sheetPr>
  <dimension ref="A1:AF117"/>
  <sheetViews>
    <sheetView view="pageBreakPreview" topLeftCell="B1" zoomScale="85" zoomScaleNormal="100" zoomScaleSheetLayoutView="85" workbookViewId="0">
      <pane ySplit="3" topLeftCell="A4" activePane="bottomLeft" state="frozen"/>
      <selection activeCell="B1" sqref="B1"/>
      <selection pane="bottomLeft" activeCell="F6" sqref="F6"/>
    </sheetView>
  </sheetViews>
  <sheetFormatPr defaultColWidth="9.109375" defaultRowHeight="14.4"/>
  <cols>
    <col min="1" max="1" width="9.109375" style="6" hidden="1" customWidth="1"/>
    <col min="2" max="2" width="32.109375" style="6" customWidth="1"/>
    <col min="3" max="3" width="13.109375" style="1" customWidth="1"/>
    <col min="4" max="4" width="8" style="7" customWidth="1"/>
    <col min="5" max="5" width="19.5546875" style="215" customWidth="1"/>
    <col min="6" max="6" width="47" style="1" customWidth="1"/>
    <col min="7" max="7" width="8" style="1" customWidth="1"/>
    <col min="8" max="8" width="1.88671875" style="123" customWidth="1"/>
    <col min="9" max="9" width="9.88671875" style="1" customWidth="1"/>
    <col min="10" max="10" width="12.6640625" style="1" customWidth="1"/>
    <col min="11" max="11" width="2.5546875" style="145" customWidth="1"/>
    <col min="12" max="32" width="9.109375" style="122"/>
    <col min="33" max="16384" width="9.109375" style="1"/>
  </cols>
  <sheetData>
    <row r="1" spans="1:32" s="2" customFormat="1" ht="57.75" customHeight="1" thickBot="1">
      <c r="A1" s="199"/>
      <c r="B1" s="96"/>
      <c r="C1" s="457" t="s">
        <v>192</v>
      </c>
      <c r="D1" s="457"/>
      <c r="E1" s="457"/>
      <c r="F1" s="457"/>
      <c r="G1" s="457"/>
      <c r="H1" s="457"/>
      <c r="I1" s="457"/>
      <c r="J1" s="300"/>
      <c r="K1" s="143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</row>
    <row r="2" spans="1:32" s="3" customFormat="1" ht="34.5" customHeight="1">
      <c r="A2" s="200" t="s">
        <v>0</v>
      </c>
      <c r="B2" s="468" t="s">
        <v>1</v>
      </c>
      <c r="C2" s="469"/>
      <c r="D2" s="470" t="s">
        <v>2</v>
      </c>
      <c r="E2" s="469"/>
      <c r="F2" s="470" t="s">
        <v>3</v>
      </c>
      <c r="G2" s="471" t="s">
        <v>193</v>
      </c>
      <c r="H2" s="100"/>
      <c r="I2" s="136" t="s">
        <v>194</v>
      </c>
      <c r="J2" s="294" t="s">
        <v>195</v>
      </c>
      <c r="K2" s="144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2" s="3" customFormat="1" ht="15" customHeight="1">
      <c r="A3" s="200"/>
      <c r="B3" s="426"/>
      <c r="C3" s="427"/>
      <c r="D3" s="427"/>
      <c r="E3" s="427"/>
      <c r="F3" s="427"/>
      <c r="G3" s="472"/>
      <c r="H3" s="100"/>
      <c r="I3" s="201">
        <v>-0.22</v>
      </c>
      <c r="J3" s="216">
        <v>-0.32</v>
      </c>
      <c r="K3" s="147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</row>
    <row r="4" spans="1:32" s="5" customFormat="1" ht="20.100000000000001" customHeight="1">
      <c r="A4" s="206"/>
      <c r="B4" s="378" t="s">
        <v>406</v>
      </c>
      <c r="C4" s="217"/>
      <c r="D4" s="217"/>
      <c r="E4" s="217"/>
      <c r="F4" s="217"/>
      <c r="G4" s="361"/>
      <c r="H4" s="108"/>
      <c r="I4" s="205"/>
      <c r="J4" s="218"/>
      <c r="K4" s="106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</row>
    <row r="5" spans="1:32" s="3" customFormat="1" ht="82.5" customHeight="1">
      <c r="A5" s="202"/>
      <c r="B5" s="371"/>
      <c r="C5" s="358" t="s">
        <v>401</v>
      </c>
      <c r="D5" s="362" t="s">
        <v>6</v>
      </c>
      <c r="E5" s="467" t="s">
        <v>405</v>
      </c>
      <c r="F5" s="4" t="s">
        <v>413</v>
      </c>
      <c r="G5" s="359">
        <f>G10+G12+4*G16+G19</f>
        <v>53067</v>
      </c>
      <c r="H5" s="106"/>
      <c r="I5" s="137">
        <f>I10+I12+4*I16+I19</f>
        <v>41392.26</v>
      </c>
      <c r="J5" s="359">
        <f>J10+J12+4*J16+J19</f>
        <v>36085.56</v>
      </c>
      <c r="K5" s="106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</row>
    <row r="6" spans="1:32" s="3" customFormat="1" ht="82.5" customHeight="1">
      <c r="A6" s="202"/>
      <c r="B6" s="371"/>
      <c r="C6" s="358" t="s">
        <v>402</v>
      </c>
      <c r="D6" s="362" t="s">
        <v>7</v>
      </c>
      <c r="E6" s="467"/>
      <c r="F6" s="4" t="s">
        <v>413</v>
      </c>
      <c r="G6" s="359">
        <f>G10+G13+5*G16+G19</f>
        <v>54109.720000000008</v>
      </c>
      <c r="H6" s="106"/>
      <c r="I6" s="137">
        <f>I10+I13+5*I16+I19</f>
        <v>42205.581600000005</v>
      </c>
      <c r="J6" s="359">
        <f>J10+J13+5*J16+J19</f>
        <v>36794.609599999996</v>
      </c>
      <c r="K6" s="106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</row>
    <row r="7" spans="1:32" s="3" customFormat="1" ht="90" customHeight="1">
      <c r="A7" s="202"/>
      <c r="B7" s="371"/>
      <c r="C7" s="358" t="s">
        <v>403</v>
      </c>
      <c r="D7" s="362" t="s">
        <v>8</v>
      </c>
      <c r="E7" s="467"/>
      <c r="F7" s="4" t="s">
        <v>414</v>
      </c>
      <c r="G7" s="359">
        <f>G10+G14+6*G16+G19+G20</f>
        <v>57459.040000000001</v>
      </c>
      <c r="H7" s="106"/>
      <c r="I7" s="137">
        <f>I10+I14+6*I16+I19+I20</f>
        <v>44818.051200000002</v>
      </c>
      <c r="J7" s="359">
        <f>J10+J14+6*J16+J19+J20</f>
        <v>39072.147199999992</v>
      </c>
      <c r="K7" s="106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</row>
    <row r="8" spans="1:32" s="3" customFormat="1" ht="90" customHeight="1">
      <c r="A8" s="202"/>
      <c r="B8" s="371"/>
      <c r="C8" s="207" t="s">
        <v>404</v>
      </c>
      <c r="D8" s="357" t="s">
        <v>8</v>
      </c>
      <c r="E8" s="436"/>
      <c r="F8" s="111" t="s">
        <v>408</v>
      </c>
      <c r="G8" s="360">
        <f>G10+G15+2*G17+G18+G19+G20</f>
        <v>57873.24</v>
      </c>
      <c r="H8" s="106"/>
      <c r="I8" s="137">
        <f>I10+I15+2*I17+I18+I19+I20</f>
        <v>45141.12720000001</v>
      </c>
      <c r="J8" s="359">
        <f>J10+J15+2*J17+J18+J19+J20</f>
        <v>39353.803199999995</v>
      </c>
      <c r="K8" s="106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</row>
    <row r="9" spans="1:32" s="5" customFormat="1" ht="20.100000000000001" customHeight="1">
      <c r="A9" s="206"/>
      <c r="B9" s="378" t="s">
        <v>197</v>
      </c>
      <c r="C9" s="217"/>
      <c r="D9" s="217"/>
      <c r="E9" s="217"/>
      <c r="F9" s="217"/>
      <c r="G9" s="363"/>
      <c r="H9" s="108"/>
      <c r="I9" s="205"/>
      <c r="J9" s="218"/>
      <c r="K9" s="106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</row>
    <row r="10" spans="1:32" s="3" customFormat="1" ht="54.75" customHeight="1">
      <c r="A10" s="202">
        <v>624000009</v>
      </c>
      <c r="B10" s="371"/>
      <c r="C10" s="243" t="s">
        <v>391</v>
      </c>
      <c r="D10" s="435" t="s">
        <v>198</v>
      </c>
      <c r="E10" s="435" t="s">
        <v>405</v>
      </c>
      <c r="F10" s="358" t="s">
        <v>415</v>
      </c>
      <c r="G10" s="359">
        <f>VLOOKUP(A10,'сводный прайс'!A:H,7,FALSE)</f>
        <v>48367.16</v>
      </c>
      <c r="H10" s="106"/>
      <c r="I10" s="137">
        <f t="shared" ref="I10:I21" si="0">G10*(1+$I$3)</f>
        <v>37726.384800000007</v>
      </c>
      <c r="J10" s="8">
        <f t="shared" ref="J10:J21" si="1">G10*(1+$J$3)</f>
        <v>32889.668799999999</v>
      </c>
      <c r="K10" s="106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</row>
    <row r="11" spans="1:32" s="3" customFormat="1" ht="54.75" customHeight="1">
      <c r="A11" s="202">
        <v>624000010</v>
      </c>
      <c r="B11" s="371"/>
      <c r="C11" s="243" t="s">
        <v>392</v>
      </c>
      <c r="D11" s="436"/>
      <c r="E11" s="436"/>
      <c r="F11" s="358" t="s">
        <v>416</v>
      </c>
      <c r="G11" s="359">
        <f>VLOOKUP(A11,'сводный прайс'!A:H,7,FALSE)</f>
        <v>48367.16</v>
      </c>
      <c r="H11" s="106"/>
      <c r="I11" s="137">
        <f t="shared" si="0"/>
        <v>37726.384800000007</v>
      </c>
      <c r="J11" s="8">
        <f t="shared" si="1"/>
        <v>32889.668799999999</v>
      </c>
      <c r="K11" s="106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 s="3" customFormat="1" ht="12.75" customHeight="1">
      <c r="A12" s="202">
        <v>626000021</v>
      </c>
      <c r="B12" s="371"/>
      <c r="C12" s="358" t="s">
        <v>395</v>
      </c>
      <c r="D12" s="362" t="s">
        <v>200</v>
      </c>
      <c r="E12" s="442" t="s">
        <v>201</v>
      </c>
      <c r="F12" s="443"/>
      <c r="G12" s="359">
        <f>VLOOKUP(A12,'сводный прайс'!A:H,7,FALSE)</f>
        <v>3777.96</v>
      </c>
      <c r="H12" s="106"/>
      <c r="I12" s="137">
        <f t="shared" si="0"/>
        <v>2946.8088000000002</v>
      </c>
      <c r="J12" s="8">
        <f t="shared" si="1"/>
        <v>2569.0128</v>
      </c>
      <c r="K12" s="106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</row>
    <row r="13" spans="1:32" s="3" customFormat="1" ht="12.75" customHeight="1">
      <c r="A13" s="202">
        <v>626000020</v>
      </c>
      <c r="B13" s="371"/>
      <c r="C13" s="358" t="s">
        <v>397</v>
      </c>
      <c r="D13" s="362" t="s">
        <v>202</v>
      </c>
      <c r="E13" s="442" t="s">
        <v>201</v>
      </c>
      <c r="F13" s="443"/>
      <c r="G13" s="359">
        <f>VLOOKUP(A13,'сводный прайс'!A:H,7,FALSE)</f>
        <v>4656.5200000000004</v>
      </c>
      <c r="H13" s="106"/>
      <c r="I13" s="137">
        <f t="shared" si="0"/>
        <v>3632.0856000000003</v>
      </c>
      <c r="J13" s="8">
        <f t="shared" si="1"/>
        <v>3166.4335999999998</v>
      </c>
      <c r="K13" s="106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</row>
    <row r="14" spans="1:32" s="3" customFormat="1" ht="12.75" customHeight="1">
      <c r="A14" s="202">
        <v>626000019</v>
      </c>
      <c r="B14" s="371"/>
      <c r="C14" s="358" t="s">
        <v>399</v>
      </c>
      <c r="D14" s="362" t="s">
        <v>203</v>
      </c>
      <c r="E14" s="442" t="s">
        <v>201</v>
      </c>
      <c r="F14" s="443"/>
      <c r="G14" s="359">
        <f>VLOOKUP(A14,'сводный прайс'!A:H,7,FALSE)</f>
        <v>5535.08</v>
      </c>
      <c r="H14" s="106"/>
      <c r="I14" s="137">
        <f t="shared" si="0"/>
        <v>4317.3624</v>
      </c>
      <c r="J14" s="8">
        <f t="shared" si="1"/>
        <v>3763.8543999999997</v>
      </c>
      <c r="K14" s="106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</row>
    <row r="15" spans="1:32" s="3" customFormat="1" ht="12.75" customHeight="1">
      <c r="A15" s="202">
        <v>4008636</v>
      </c>
      <c r="B15" s="371"/>
      <c r="C15" s="203" t="s">
        <v>204</v>
      </c>
      <c r="D15" s="362" t="s">
        <v>205</v>
      </c>
      <c r="E15" s="442" t="s">
        <v>206</v>
      </c>
      <c r="F15" s="443"/>
      <c r="G15" s="359">
        <f>VLOOKUP(A15,'сводный прайс'!A:H,7,FALSE)</f>
        <v>5299.48</v>
      </c>
      <c r="H15" s="106"/>
      <c r="I15" s="137">
        <f t="shared" si="0"/>
        <v>4133.5944</v>
      </c>
      <c r="J15" s="8">
        <f t="shared" si="1"/>
        <v>3603.6463999999992</v>
      </c>
      <c r="K15" s="106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</row>
    <row r="16" spans="1:32" s="3" customFormat="1" ht="21" customHeight="1">
      <c r="A16" s="202">
        <v>626000035</v>
      </c>
      <c r="B16" s="371"/>
      <c r="C16" s="358" t="s">
        <v>393</v>
      </c>
      <c r="D16" s="358"/>
      <c r="E16" s="358" t="s">
        <v>207</v>
      </c>
      <c r="F16" s="358" t="s">
        <v>409</v>
      </c>
      <c r="G16" s="359">
        <f>VLOOKUP(A16,'сводный прайс'!A:H,7,FALSE)</f>
        <v>164.16</v>
      </c>
      <c r="H16" s="106"/>
      <c r="I16" s="137">
        <f t="shared" si="0"/>
        <v>128.04480000000001</v>
      </c>
      <c r="J16" s="8">
        <f t="shared" si="1"/>
        <v>111.62879999999998</v>
      </c>
      <c r="K16" s="106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</row>
    <row r="17" spans="1:32" s="3" customFormat="1" ht="12.75" customHeight="1">
      <c r="A17" s="202">
        <v>496891100</v>
      </c>
      <c r="B17" s="371"/>
      <c r="C17" s="358" t="s">
        <v>166</v>
      </c>
      <c r="D17" s="358"/>
      <c r="E17" s="139" t="s">
        <v>210</v>
      </c>
      <c r="F17" s="358" t="s">
        <v>209</v>
      </c>
      <c r="G17" s="359">
        <f>VLOOKUP(A17,'сводный прайс'!A:H,7,FALSE)</f>
        <v>101.08</v>
      </c>
      <c r="H17" s="106"/>
      <c r="I17" s="137">
        <f t="shared" si="0"/>
        <v>78.842399999999998</v>
      </c>
      <c r="J17" s="8">
        <f t="shared" si="1"/>
        <v>68.734399999999994</v>
      </c>
      <c r="K17" s="106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</row>
    <row r="18" spans="1:32" s="3" customFormat="1" ht="12.75" customHeight="1">
      <c r="A18" s="202">
        <v>496890600</v>
      </c>
      <c r="B18" s="371"/>
      <c r="C18" s="358" t="s">
        <v>174</v>
      </c>
      <c r="D18" s="358"/>
      <c r="E18" s="442" t="s">
        <v>211</v>
      </c>
      <c r="F18" s="443"/>
      <c r="G18" s="359">
        <f>VLOOKUP(A18,'сводный прайс'!A:H,7,FALSE)</f>
        <v>1432.6</v>
      </c>
      <c r="H18" s="106"/>
      <c r="I18" s="137">
        <f t="shared" si="0"/>
        <v>1117.4279999999999</v>
      </c>
      <c r="J18" s="8">
        <f t="shared" si="1"/>
        <v>974.16799999999989</v>
      </c>
      <c r="K18" s="106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</row>
    <row r="19" spans="1:32" s="3" customFormat="1" ht="12.75" customHeight="1">
      <c r="A19" s="202">
        <v>499800200</v>
      </c>
      <c r="B19" s="371"/>
      <c r="C19" s="358" t="s">
        <v>156</v>
      </c>
      <c r="D19" s="358"/>
      <c r="E19" s="442" t="s">
        <v>212</v>
      </c>
      <c r="F19" s="443"/>
      <c r="G19" s="359">
        <f>VLOOKUP(A19,'сводный прайс'!A:H,7,FALSE)</f>
        <v>265.24</v>
      </c>
      <c r="H19" s="106"/>
      <c r="I19" s="137">
        <f t="shared" si="0"/>
        <v>206.88720000000001</v>
      </c>
      <c r="J19" s="8">
        <f t="shared" si="1"/>
        <v>180.36319999999998</v>
      </c>
      <c r="K19" s="106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</row>
    <row r="20" spans="1:32" s="3" customFormat="1" ht="12.75" customHeight="1">
      <c r="A20" s="202">
        <v>4009639</v>
      </c>
      <c r="B20" s="371"/>
      <c r="C20" s="358" t="s">
        <v>127</v>
      </c>
      <c r="D20" s="358"/>
      <c r="E20" s="442" t="s">
        <v>358</v>
      </c>
      <c r="F20" s="443"/>
      <c r="G20" s="359">
        <f>VLOOKUP(A20,'сводный прайс'!A:H,7,FALSE)</f>
        <v>2306.6</v>
      </c>
      <c r="H20" s="106"/>
      <c r="I20" s="137">
        <f t="shared" si="0"/>
        <v>1799.1479999999999</v>
      </c>
      <c r="J20" s="8">
        <f t="shared" si="1"/>
        <v>1568.4879999999998</v>
      </c>
      <c r="K20" s="106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</row>
    <row r="21" spans="1:32" s="3" customFormat="1" ht="12.75" customHeight="1">
      <c r="A21" s="202">
        <v>4009640</v>
      </c>
      <c r="B21" s="371"/>
      <c r="C21" s="358" t="s">
        <v>129</v>
      </c>
      <c r="D21" s="358"/>
      <c r="E21" s="442" t="s">
        <v>359</v>
      </c>
      <c r="F21" s="443"/>
      <c r="G21" s="359">
        <f>VLOOKUP(A21,'сводный прайс'!A:H,7,FALSE)</f>
        <v>1582.32</v>
      </c>
      <c r="H21" s="106"/>
      <c r="I21" s="137">
        <f t="shared" si="0"/>
        <v>1234.2095999999999</v>
      </c>
      <c r="J21" s="8">
        <f t="shared" si="1"/>
        <v>1075.9775999999999</v>
      </c>
      <c r="K21" s="106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</row>
    <row r="22" spans="1:32" s="5" customFormat="1" ht="20.100000000000001" customHeight="1">
      <c r="A22" s="206"/>
      <c r="B22" s="378" t="s">
        <v>407</v>
      </c>
      <c r="C22" s="217"/>
      <c r="D22" s="217"/>
      <c r="E22" s="217"/>
      <c r="F22" s="217"/>
      <c r="G22" s="372"/>
      <c r="H22" s="108"/>
      <c r="I22" s="205"/>
      <c r="J22" s="218"/>
      <c r="K22" s="106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</row>
    <row r="23" spans="1:32" s="3" customFormat="1" ht="82.5" customHeight="1">
      <c r="A23" s="202"/>
      <c r="B23" s="462"/>
      <c r="C23" s="288" t="s">
        <v>228</v>
      </c>
      <c r="D23" s="295" t="s">
        <v>6</v>
      </c>
      <c r="E23" s="445" t="s">
        <v>196</v>
      </c>
      <c r="F23" s="4" t="s">
        <v>355</v>
      </c>
      <c r="G23" s="289">
        <f>G28+G30+G34*4+G35*2+G38</f>
        <v>53322.21</v>
      </c>
      <c r="H23" s="106"/>
      <c r="I23" s="137">
        <f>I28+I30+I34*4+I35*2+I38</f>
        <v>41591.323800000006</v>
      </c>
      <c r="J23" s="289">
        <f>J28+J30+J34*4+J35*2+J38</f>
        <v>36259.102800000001</v>
      </c>
      <c r="K23" s="106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</row>
    <row r="24" spans="1:32" s="3" customFormat="1" ht="82.5" customHeight="1">
      <c r="A24" s="202"/>
      <c r="B24" s="463"/>
      <c r="C24" s="288" t="s">
        <v>229</v>
      </c>
      <c r="D24" s="295" t="s">
        <v>7</v>
      </c>
      <c r="E24" s="445"/>
      <c r="F24" s="4" t="s">
        <v>355</v>
      </c>
      <c r="G24" s="289">
        <f>G28+G31+G34*5+G35*2+G38</f>
        <v>54364.930000000008</v>
      </c>
      <c r="H24" s="106"/>
      <c r="I24" s="137">
        <f>I28+I31+I34*5+I35*2+I38</f>
        <v>42404.645400000009</v>
      </c>
      <c r="J24" s="289">
        <f>J28+J31+J34*5+J35*2+J38</f>
        <v>36968.152399999999</v>
      </c>
      <c r="K24" s="106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</row>
    <row r="25" spans="1:32" s="3" customFormat="1" ht="90" customHeight="1">
      <c r="A25" s="202"/>
      <c r="B25" s="463"/>
      <c r="C25" s="288" t="s">
        <v>230</v>
      </c>
      <c r="D25" s="295" t="s">
        <v>8</v>
      </c>
      <c r="E25" s="445"/>
      <c r="F25" s="4" t="s">
        <v>356</v>
      </c>
      <c r="G25" s="289">
        <f>G28+G32+G34*6+G35*2+G38+G39</f>
        <v>57714.25</v>
      </c>
      <c r="H25" s="106"/>
      <c r="I25" s="137">
        <f>I28+I32+I34*6+I35*2+I38+I39</f>
        <v>45017.115000000005</v>
      </c>
      <c r="J25" s="289">
        <f>J28+J32+J34*6+J35*2+J38+J39</f>
        <v>39245.689999999995</v>
      </c>
      <c r="K25" s="106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</row>
    <row r="26" spans="1:32" s="3" customFormat="1" ht="90" customHeight="1">
      <c r="A26" s="202"/>
      <c r="B26" s="463"/>
      <c r="C26" s="207" t="s">
        <v>231</v>
      </c>
      <c r="D26" s="286" t="s">
        <v>8</v>
      </c>
      <c r="E26" s="208"/>
      <c r="F26" s="111" t="s">
        <v>357</v>
      </c>
      <c r="G26" s="291">
        <f>G28+G33+G36*2+G37+G38+G39</f>
        <v>57873.24</v>
      </c>
      <c r="H26" s="106"/>
      <c r="I26" s="137">
        <f>I28+I33+I36*2+I37+I38+I39</f>
        <v>45141.12720000001</v>
      </c>
      <c r="J26" s="289">
        <f>J28+J33+J36*2+J37+J38+J39</f>
        <v>39353.803199999995</v>
      </c>
      <c r="K26" s="106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</row>
    <row r="27" spans="1:32" s="5" customFormat="1" ht="20.100000000000001" customHeight="1">
      <c r="A27" s="206"/>
      <c r="B27" s="465" t="s">
        <v>197</v>
      </c>
      <c r="C27" s="466"/>
      <c r="D27" s="466"/>
      <c r="E27" s="466"/>
      <c r="F27" s="466"/>
      <c r="G27" s="296"/>
      <c r="H27" s="108"/>
      <c r="I27" s="205"/>
      <c r="J27" s="218"/>
      <c r="K27" s="106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</row>
    <row r="28" spans="1:32" s="3" customFormat="1" ht="42" customHeight="1">
      <c r="A28" s="202">
        <v>496892700</v>
      </c>
      <c r="B28" s="462"/>
      <c r="C28" s="243" t="s">
        <v>232</v>
      </c>
      <c r="D28" s="435" t="s">
        <v>198</v>
      </c>
      <c r="E28" s="435" t="s">
        <v>196</v>
      </c>
      <c r="F28" s="288" t="s">
        <v>199</v>
      </c>
      <c r="G28" s="289">
        <f>VLOOKUP(A28,'сводный прайс'!A:H,7,FALSE)</f>
        <v>48367.16</v>
      </c>
      <c r="H28" s="106"/>
      <c r="I28" s="137">
        <f t="shared" ref="I28:I40" si="2">G28*(1+$I$3)</f>
        <v>37726.384800000007</v>
      </c>
      <c r="J28" s="8">
        <f t="shared" ref="J28:J40" si="3">G28*(1+$J$3)</f>
        <v>32889.668799999999</v>
      </c>
      <c r="K28" s="106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</row>
    <row r="29" spans="1:32" s="3" customFormat="1" ht="45.75" customHeight="1">
      <c r="A29" s="202">
        <v>496892800</v>
      </c>
      <c r="B29" s="463"/>
      <c r="C29" s="243" t="s">
        <v>233</v>
      </c>
      <c r="D29" s="436"/>
      <c r="E29" s="436"/>
      <c r="F29" s="288" t="s">
        <v>234</v>
      </c>
      <c r="G29" s="289">
        <f>VLOOKUP(A29,'сводный прайс'!A:H,7,FALSE)</f>
        <v>48367.16</v>
      </c>
      <c r="H29" s="106"/>
      <c r="I29" s="137">
        <f t="shared" ref="I29" si="4">G29*(1+$I$3)</f>
        <v>37726.384800000007</v>
      </c>
      <c r="J29" s="8">
        <f t="shared" ref="J29" si="5">G29*(1+$J$3)</f>
        <v>32889.668799999999</v>
      </c>
      <c r="K29" s="106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</row>
    <row r="30" spans="1:32" s="3" customFormat="1" ht="13.5" customHeight="1">
      <c r="A30" s="202">
        <v>496890900</v>
      </c>
      <c r="B30" s="463"/>
      <c r="C30" s="203" t="s">
        <v>160</v>
      </c>
      <c r="D30" s="295" t="s">
        <v>200</v>
      </c>
      <c r="E30" s="442" t="s">
        <v>201</v>
      </c>
      <c r="F30" s="443"/>
      <c r="G30" s="289">
        <f>VLOOKUP(A30,'сводный прайс'!A:H,7,FALSE)</f>
        <v>3777.81</v>
      </c>
      <c r="H30" s="106"/>
      <c r="I30" s="137">
        <f t="shared" si="2"/>
        <v>2946.6918000000001</v>
      </c>
      <c r="J30" s="8">
        <f t="shared" si="3"/>
        <v>2568.9107999999997</v>
      </c>
      <c r="K30" s="106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</row>
    <row r="31" spans="1:32" s="3" customFormat="1" ht="13.5" customHeight="1">
      <c r="A31" s="202">
        <v>496891000</v>
      </c>
      <c r="B31" s="463"/>
      <c r="C31" s="203" t="s">
        <v>162</v>
      </c>
      <c r="D31" s="295" t="s">
        <v>202</v>
      </c>
      <c r="E31" s="442" t="s">
        <v>201</v>
      </c>
      <c r="F31" s="443"/>
      <c r="G31" s="289">
        <f>VLOOKUP(A31,'сводный прайс'!A:H,7,FALSE)</f>
        <v>4656.37</v>
      </c>
      <c r="H31" s="106"/>
      <c r="I31" s="137">
        <f t="shared" si="2"/>
        <v>3631.9686000000002</v>
      </c>
      <c r="J31" s="8">
        <f t="shared" si="3"/>
        <v>3166.3315999999995</v>
      </c>
      <c r="K31" s="106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</row>
    <row r="32" spans="1:32" s="3" customFormat="1" ht="13.5" customHeight="1">
      <c r="A32" s="202">
        <v>496920700</v>
      </c>
      <c r="B32" s="463"/>
      <c r="C32" s="203" t="s">
        <v>158</v>
      </c>
      <c r="D32" s="295" t="s">
        <v>203</v>
      </c>
      <c r="E32" s="442" t="s">
        <v>201</v>
      </c>
      <c r="F32" s="443"/>
      <c r="G32" s="289">
        <f>VLOOKUP(A32,'сводный прайс'!A:H,7,FALSE)</f>
        <v>5534.93</v>
      </c>
      <c r="H32" s="106"/>
      <c r="I32" s="137">
        <f t="shared" si="2"/>
        <v>4317.2454000000007</v>
      </c>
      <c r="J32" s="8">
        <f t="shared" si="3"/>
        <v>3763.7523999999999</v>
      </c>
      <c r="K32" s="106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</row>
    <row r="33" spans="1:32" s="3" customFormat="1" ht="13.5" customHeight="1">
      <c r="A33" s="209">
        <v>4008636</v>
      </c>
      <c r="B33" s="463"/>
      <c r="C33" s="203" t="s">
        <v>204</v>
      </c>
      <c r="D33" s="295" t="s">
        <v>205</v>
      </c>
      <c r="E33" s="442" t="s">
        <v>206</v>
      </c>
      <c r="F33" s="443"/>
      <c r="G33" s="289">
        <f>VLOOKUP(A33,'сводный прайс'!A:H,7,FALSE)</f>
        <v>5299.48</v>
      </c>
      <c r="H33" s="106"/>
      <c r="I33" s="137">
        <f t="shared" si="2"/>
        <v>4133.5944</v>
      </c>
      <c r="J33" s="8">
        <f t="shared" si="3"/>
        <v>3603.6463999999992</v>
      </c>
      <c r="K33" s="144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</row>
    <row r="34" spans="1:32" s="3" customFormat="1" ht="13.2">
      <c r="A34" s="202">
        <v>496890200</v>
      </c>
      <c r="B34" s="463"/>
      <c r="C34" s="288" t="s">
        <v>152</v>
      </c>
      <c r="D34" s="288"/>
      <c r="E34" s="288" t="s">
        <v>207</v>
      </c>
      <c r="F34" s="288" t="s">
        <v>409</v>
      </c>
      <c r="G34" s="289">
        <f>VLOOKUP(A34,'сводный прайс'!A:H,7,FALSE)</f>
        <v>164.16</v>
      </c>
      <c r="H34" s="106"/>
      <c r="I34" s="137">
        <f t="shared" si="2"/>
        <v>128.04480000000001</v>
      </c>
      <c r="J34" s="8">
        <f t="shared" si="3"/>
        <v>111.62879999999998</v>
      </c>
      <c r="K34" s="144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</row>
    <row r="35" spans="1:32" s="3" customFormat="1" ht="11.25" customHeight="1">
      <c r="A35" s="202">
        <v>496890400</v>
      </c>
      <c r="B35" s="463"/>
      <c r="C35" s="288" t="s">
        <v>154</v>
      </c>
      <c r="D35" s="288"/>
      <c r="E35" s="288" t="s">
        <v>208</v>
      </c>
      <c r="F35" s="288" t="s">
        <v>209</v>
      </c>
      <c r="G35" s="289">
        <f>VLOOKUP(A35,'сводный прайс'!A:H,7,FALSE)</f>
        <v>127.68</v>
      </c>
      <c r="H35" s="106"/>
      <c r="I35" s="137">
        <f t="shared" si="2"/>
        <v>99.590400000000002</v>
      </c>
      <c r="J35" s="8">
        <f t="shared" si="3"/>
        <v>86.822400000000002</v>
      </c>
      <c r="K35" s="147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</row>
    <row r="36" spans="1:32" s="3" customFormat="1" ht="11.25" customHeight="1">
      <c r="A36" s="202">
        <v>496891100</v>
      </c>
      <c r="B36" s="463"/>
      <c r="C36" s="288" t="s">
        <v>166</v>
      </c>
      <c r="D36" s="288"/>
      <c r="E36" s="288" t="s">
        <v>210</v>
      </c>
      <c r="F36" s="288" t="s">
        <v>209</v>
      </c>
      <c r="G36" s="289">
        <f>VLOOKUP(A36,'сводный прайс'!A:H,7,FALSE)</f>
        <v>101.08</v>
      </c>
      <c r="H36" s="106"/>
      <c r="I36" s="137">
        <f>G36*(1+$I$3)</f>
        <v>78.842399999999998</v>
      </c>
      <c r="J36" s="8">
        <f t="shared" si="3"/>
        <v>68.734399999999994</v>
      </c>
      <c r="K36" s="106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</row>
    <row r="37" spans="1:32" s="3" customFormat="1" ht="12.75" customHeight="1">
      <c r="A37" s="202">
        <v>496890600</v>
      </c>
      <c r="B37" s="463"/>
      <c r="C37" s="288" t="s">
        <v>174</v>
      </c>
      <c r="D37" s="288"/>
      <c r="E37" s="442" t="s">
        <v>211</v>
      </c>
      <c r="F37" s="443"/>
      <c r="G37" s="289">
        <f>VLOOKUP(A37,'сводный прайс'!A:H,7,FALSE)</f>
        <v>1432.6</v>
      </c>
      <c r="H37" s="106"/>
      <c r="I37" s="137">
        <f t="shared" si="2"/>
        <v>1117.4279999999999</v>
      </c>
      <c r="J37" s="8">
        <f>G37*(1+$J$3)</f>
        <v>974.16799999999989</v>
      </c>
      <c r="K37" s="106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</row>
    <row r="38" spans="1:32" s="3" customFormat="1" ht="12.75" customHeight="1">
      <c r="A38" s="202">
        <v>499800200</v>
      </c>
      <c r="B38" s="463"/>
      <c r="C38" s="288" t="s">
        <v>156</v>
      </c>
      <c r="D38" s="288"/>
      <c r="E38" s="442" t="s">
        <v>212</v>
      </c>
      <c r="F38" s="443"/>
      <c r="G38" s="289">
        <f>VLOOKUP(A38,'сводный прайс'!A:H,7,FALSE)</f>
        <v>265.24</v>
      </c>
      <c r="H38" s="106"/>
      <c r="I38" s="137">
        <f t="shared" si="2"/>
        <v>206.88720000000001</v>
      </c>
      <c r="J38" s="8">
        <f t="shared" si="3"/>
        <v>180.36319999999998</v>
      </c>
      <c r="K38" s="106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</row>
    <row r="39" spans="1:32" s="3" customFormat="1" ht="12.75" customHeight="1">
      <c r="A39" s="202">
        <v>4009639</v>
      </c>
      <c r="B39" s="463"/>
      <c r="C39" s="288" t="s">
        <v>127</v>
      </c>
      <c r="D39" s="288"/>
      <c r="E39" s="442" t="s">
        <v>358</v>
      </c>
      <c r="F39" s="443"/>
      <c r="G39" s="289">
        <f>VLOOKUP(A39,'сводный прайс'!A:H,7,FALSE)</f>
        <v>2306.6</v>
      </c>
      <c r="H39" s="106"/>
      <c r="I39" s="137">
        <f t="shared" si="2"/>
        <v>1799.1479999999999</v>
      </c>
      <c r="J39" s="8">
        <f t="shared" si="3"/>
        <v>1568.4879999999998</v>
      </c>
      <c r="K39" s="106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</row>
    <row r="40" spans="1:32" s="3" customFormat="1" ht="12.75" customHeight="1">
      <c r="A40" s="202">
        <v>4009640</v>
      </c>
      <c r="B40" s="464"/>
      <c r="C40" s="288" t="s">
        <v>129</v>
      </c>
      <c r="D40" s="288"/>
      <c r="E40" s="442" t="s">
        <v>359</v>
      </c>
      <c r="F40" s="443"/>
      <c r="G40" s="289">
        <f>VLOOKUP(A40,'сводный прайс'!A:H,7,FALSE)</f>
        <v>1582.32</v>
      </c>
      <c r="H40" s="106"/>
      <c r="I40" s="137">
        <f t="shared" si="2"/>
        <v>1234.2095999999999</v>
      </c>
      <c r="J40" s="8">
        <f t="shared" si="3"/>
        <v>1075.9775999999999</v>
      </c>
      <c r="K40" s="106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</row>
    <row r="41" spans="1:32" s="5" customFormat="1" ht="20.100000000000001" customHeight="1" thickBot="1">
      <c r="A41" s="204"/>
      <c r="B41" s="458" t="s">
        <v>4</v>
      </c>
      <c r="C41" s="459"/>
      <c r="D41" s="459"/>
      <c r="E41" s="459"/>
      <c r="F41" s="459"/>
      <c r="G41" s="293"/>
      <c r="H41" s="108"/>
      <c r="I41" s="205"/>
      <c r="J41" s="218"/>
      <c r="K41" s="106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</row>
    <row r="42" spans="1:32" s="3" customFormat="1" ht="12.75" customHeight="1">
      <c r="A42" s="202">
        <v>497800200</v>
      </c>
      <c r="B42" s="460"/>
      <c r="C42" s="461" t="s">
        <v>137</v>
      </c>
      <c r="D42" s="461"/>
      <c r="E42" s="461" t="s">
        <v>213</v>
      </c>
      <c r="F42" s="461"/>
      <c r="G42" s="244">
        <f>VLOOKUP(A42,'сводный прайс'!A:H,7,FALSE)</f>
        <v>1029.8</v>
      </c>
      <c r="H42" s="106"/>
      <c r="I42" s="137">
        <f t="shared" ref="I42:I57" si="6">G42*(1+$I$3)</f>
        <v>803.24400000000003</v>
      </c>
      <c r="J42" s="8">
        <f t="shared" ref="J42:J57" si="7">G42*(1+$J$3)</f>
        <v>700.2639999999999</v>
      </c>
      <c r="K42" s="106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</row>
    <row r="43" spans="1:32" s="3" customFormat="1" ht="12.75" customHeight="1">
      <c r="A43" s="202">
        <v>497800600</v>
      </c>
      <c r="B43" s="440"/>
      <c r="C43" s="442" t="s">
        <v>363</v>
      </c>
      <c r="D43" s="443"/>
      <c r="E43" s="442" t="s">
        <v>364</v>
      </c>
      <c r="F43" s="443"/>
      <c r="G43" s="289">
        <f>VLOOKUP(A43,'сводный прайс'!A:H,7,FALSE)</f>
        <v>1723.68</v>
      </c>
      <c r="H43" s="106"/>
      <c r="I43" s="137">
        <f t="shared" ref="I43" si="8">G43*(1+$I$3)</f>
        <v>1344.4704000000002</v>
      </c>
      <c r="J43" s="8">
        <f t="shared" ref="J43" si="9">G43*(1+$J$3)</f>
        <v>1172.1024</v>
      </c>
      <c r="K43" s="106"/>
      <c r="L43" s="298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</row>
    <row r="44" spans="1:32" s="3" customFormat="1" ht="12.75" customHeight="1">
      <c r="A44" s="202">
        <v>499801100</v>
      </c>
      <c r="B44" s="440"/>
      <c r="C44" s="445" t="s">
        <v>143</v>
      </c>
      <c r="D44" s="445"/>
      <c r="E44" s="445" t="s">
        <v>144</v>
      </c>
      <c r="F44" s="445"/>
      <c r="G44" s="289">
        <f>VLOOKUP(A44,'сводный прайс'!A:H,7,FALSE)</f>
        <v>1622.6</v>
      </c>
      <c r="H44" s="106"/>
      <c r="I44" s="137">
        <f t="shared" si="6"/>
        <v>1265.6279999999999</v>
      </c>
      <c r="J44" s="8">
        <f t="shared" si="7"/>
        <v>1103.3679999999999</v>
      </c>
      <c r="K44" s="106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</row>
    <row r="45" spans="1:32" s="3" customFormat="1" ht="12.75" customHeight="1">
      <c r="A45" s="202">
        <v>619000100</v>
      </c>
      <c r="B45" s="440"/>
      <c r="C45" s="445" t="s">
        <v>179</v>
      </c>
      <c r="D45" s="445"/>
      <c r="E45" s="445" t="s">
        <v>214</v>
      </c>
      <c r="F45" s="445"/>
      <c r="G45" s="289">
        <f>VLOOKUP(A45,'сводный прайс'!A:H,7,FALSE)</f>
        <v>7375.8</v>
      </c>
      <c r="H45" s="106"/>
      <c r="I45" s="137">
        <f t="shared" si="6"/>
        <v>5753.1240000000007</v>
      </c>
      <c r="J45" s="8">
        <f t="shared" si="7"/>
        <v>5015.5439999999999</v>
      </c>
      <c r="K45" s="106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</row>
    <row r="46" spans="1:32" s="3" customFormat="1" ht="25.5" customHeight="1">
      <c r="A46" s="202">
        <v>619000200</v>
      </c>
      <c r="B46" s="440"/>
      <c r="C46" s="445" t="s">
        <v>181</v>
      </c>
      <c r="D46" s="445"/>
      <c r="E46" s="445" t="s">
        <v>215</v>
      </c>
      <c r="F46" s="445"/>
      <c r="G46" s="289">
        <f>VLOOKUP(A46,'сводный прайс'!A:H,7,FALSE)</f>
        <v>5164.2</v>
      </c>
      <c r="H46" s="106"/>
      <c r="I46" s="137">
        <f t="shared" si="6"/>
        <v>4028.076</v>
      </c>
      <c r="J46" s="8">
        <f t="shared" si="7"/>
        <v>3511.6559999999995</v>
      </c>
      <c r="K46" s="106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32" s="3" customFormat="1" ht="26.25" customHeight="1">
      <c r="A47" s="202">
        <v>499801000</v>
      </c>
      <c r="B47" s="440"/>
      <c r="C47" s="445" t="s">
        <v>147</v>
      </c>
      <c r="D47" s="445"/>
      <c r="E47" s="445" t="s">
        <v>216</v>
      </c>
      <c r="F47" s="445"/>
      <c r="G47" s="289">
        <f>VLOOKUP(A47,'сводный прайс'!A:H,7,FALSE)</f>
        <v>1790.56</v>
      </c>
      <c r="H47" s="106"/>
      <c r="I47" s="137">
        <f t="shared" si="6"/>
        <v>1396.6368</v>
      </c>
      <c r="J47" s="8">
        <f t="shared" si="7"/>
        <v>1217.5808</v>
      </c>
      <c r="K47" s="106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32" s="3" customFormat="1" ht="12.75" customHeight="1">
      <c r="A48" s="202">
        <v>499800900</v>
      </c>
      <c r="B48" s="440"/>
      <c r="C48" s="445" t="s">
        <v>145</v>
      </c>
      <c r="D48" s="445"/>
      <c r="E48" s="445" t="s">
        <v>217</v>
      </c>
      <c r="F48" s="445"/>
      <c r="G48" s="289">
        <f>VLOOKUP(A48,'сводный прайс'!A:H,7,FALSE)</f>
        <v>1541.28</v>
      </c>
      <c r="H48" s="106"/>
      <c r="I48" s="137">
        <f t="shared" si="6"/>
        <v>1202.1984</v>
      </c>
      <c r="J48" s="8">
        <f t="shared" si="7"/>
        <v>1048.0703999999998</v>
      </c>
      <c r="K48" s="106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1:32" s="101" customFormat="1" ht="12.75" customHeight="1">
      <c r="A49" s="210">
        <v>4007403</v>
      </c>
      <c r="B49" s="440"/>
      <c r="C49" s="421" t="s">
        <v>168</v>
      </c>
      <c r="D49" s="422"/>
      <c r="E49" s="421" t="s">
        <v>218</v>
      </c>
      <c r="F49" s="422"/>
      <c r="G49" s="289">
        <f>VLOOKUP(A49,'сводный прайс'!A:H,7,FALSE)</f>
        <v>580.64</v>
      </c>
      <c r="H49" s="106"/>
      <c r="I49" s="137">
        <f t="shared" si="6"/>
        <v>452.89920000000001</v>
      </c>
      <c r="J49" s="8">
        <f t="shared" si="7"/>
        <v>394.83519999999993</v>
      </c>
      <c r="K49" s="106"/>
      <c r="L49" s="211"/>
    </row>
    <row r="50" spans="1:32" s="3" customFormat="1" ht="12.75" customHeight="1">
      <c r="A50" s="202">
        <v>499800100</v>
      </c>
      <c r="B50" s="440"/>
      <c r="C50" s="445" t="s">
        <v>139</v>
      </c>
      <c r="D50" s="445"/>
      <c r="E50" s="445" t="s">
        <v>219</v>
      </c>
      <c r="F50" s="445"/>
      <c r="G50" s="289">
        <f>VLOOKUP(A50,'сводный прайс'!A:H,7,FALSE)</f>
        <v>3282.44</v>
      </c>
      <c r="H50" s="106"/>
      <c r="I50" s="137">
        <f t="shared" si="6"/>
        <v>2560.3032000000003</v>
      </c>
      <c r="J50" s="8">
        <f t="shared" si="7"/>
        <v>2232.0591999999997</v>
      </c>
      <c r="K50" s="106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</row>
    <row r="51" spans="1:32" s="3" customFormat="1" ht="12.75" customHeight="1">
      <c r="A51" s="202">
        <v>499908400</v>
      </c>
      <c r="B51" s="440"/>
      <c r="C51" s="445" t="s">
        <v>365</v>
      </c>
      <c r="D51" s="445"/>
      <c r="E51" s="445" t="s">
        <v>367</v>
      </c>
      <c r="F51" s="445"/>
      <c r="G51" s="320">
        <f>VLOOKUP(A51,'сводный прайс'!A:H,7,FALSE)</f>
        <v>10263.040000000001</v>
      </c>
      <c r="H51" s="106"/>
      <c r="I51" s="137">
        <f t="shared" ref="I51" si="10">G51*(1+$I$3)</f>
        <v>8005.1712000000007</v>
      </c>
      <c r="J51" s="8">
        <f t="shared" ref="J51" si="11">G51*(1+$J$3)</f>
        <v>6978.8671999999997</v>
      </c>
      <c r="K51" s="106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</row>
    <row r="52" spans="1:32" s="3" customFormat="1" ht="12.75" customHeight="1">
      <c r="A52" s="202">
        <v>499800600</v>
      </c>
      <c r="B52" s="440"/>
      <c r="C52" s="445" t="s">
        <v>177</v>
      </c>
      <c r="D52" s="445"/>
      <c r="E52" s="445" t="s">
        <v>220</v>
      </c>
      <c r="F52" s="445"/>
      <c r="G52" s="289">
        <f>VLOOKUP(A52,'сводный прайс'!A:H,7,FALSE)</f>
        <v>2916.88</v>
      </c>
      <c r="H52" s="106"/>
      <c r="I52" s="137">
        <f t="shared" si="6"/>
        <v>2275.1664000000001</v>
      </c>
      <c r="J52" s="8">
        <f t="shared" si="7"/>
        <v>1983.4784</v>
      </c>
      <c r="K52" s="146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</row>
    <row r="53" spans="1:32" s="3" customFormat="1" ht="12.75" customHeight="1">
      <c r="A53" s="202">
        <v>493700200</v>
      </c>
      <c r="B53" s="440"/>
      <c r="C53" s="445" t="s">
        <v>149</v>
      </c>
      <c r="D53" s="445"/>
      <c r="E53" s="288" t="s">
        <v>150</v>
      </c>
      <c r="F53" s="288" t="s">
        <v>221</v>
      </c>
      <c r="G53" s="289">
        <f>VLOOKUP(A53,'сводный прайс'!A:H,7,FALSE)</f>
        <v>357.96</v>
      </c>
      <c r="H53" s="106"/>
      <c r="I53" s="137">
        <f t="shared" si="6"/>
        <v>279.2088</v>
      </c>
      <c r="J53" s="8">
        <f t="shared" si="7"/>
        <v>243.41279999999998</v>
      </c>
      <c r="K53" s="106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</row>
    <row r="54" spans="1:32" s="3" customFormat="1" ht="12.75" customHeight="1">
      <c r="A54" s="202">
        <v>4009636</v>
      </c>
      <c r="B54" s="440"/>
      <c r="C54" s="445" t="s">
        <v>188</v>
      </c>
      <c r="D54" s="445"/>
      <c r="E54" s="445" t="s">
        <v>189</v>
      </c>
      <c r="F54" s="445"/>
      <c r="G54" s="341">
        <f>VLOOKUP(A54,'сводный прайс'!A:H,7,FALSE)</f>
        <v>1847.56</v>
      </c>
      <c r="H54" s="106"/>
      <c r="I54" s="137">
        <f t="shared" si="6"/>
        <v>1441.0968</v>
      </c>
      <c r="J54" s="8">
        <f t="shared" si="7"/>
        <v>1256.3407999999999</v>
      </c>
      <c r="K54" s="106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</row>
    <row r="55" spans="1:32" s="3" customFormat="1" ht="12.75" customHeight="1">
      <c r="A55" s="202">
        <v>4009633</v>
      </c>
      <c r="B55" s="440"/>
      <c r="C55" s="445" t="s">
        <v>190</v>
      </c>
      <c r="D55" s="445"/>
      <c r="E55" s="445" t="s">
        <v>191</v>
      </c>
      <c r="F55" s="445"/>
      <c r="G55" s="341">
        <f>VLOOKUP(A55,'сводный прайс'!A:H,7,FALSE)</f>
        <v>6965.4</v>
      </c>
      <c r="H55" s="106"/>
      <c r="I55" s="137">
        <f t="shared" si="6"/>
        <v>5433.0119999999997</v>
      </c>
      <c r="J55" s="8">
        <f t="shared" si="7"/>
        <v>4736.4719999999998</v>
      </c>
      <c r="K55" s="106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</row>
    <row r="56" spans="1:32" s="3" customFormat="1" ht="99.75" customHeight="1">
      <c r="A56" s="212">
        <v>499800400</v>
      </c>
      <c r="B56" s="440"/>
      <c r="C56" s="445" t="s">
        <v>222</v>
      </c>
      <c r="D56" s="445"/>
      <c r="E56" s="288" t="s">
        <v>223</v>
      </c>
      <c r="F56" s="288" t="s">
        <v>224</v>
      </c>
      <c r="G56" s="289">
        <f>VLOOKUP(A56,'сводный прайс'!A:H,7,FALSE)</f>
        <v>4632.2</v>
      </c>
      <c r="H56" s="106"/>
      <c r="I56" s="137">
        <f t="shared" si="6"/>
        <v>3613.116</v>
      </c>
      <c r="J56" s="8">
        <f t="shared" si="7"/>
        <v>3149.8959999999997</v>
      </c>
      <c r="K56" s="106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</row>
    <row r="57" spans="1:32" s="3" customFormat="1" ht="92.4" thickBot="1">
      <c r="A57" s="212">
        <v>499801400</v>
      </c>
      <c r="B57" s="441"/>
      <c r="C57" s="455" t="s">
        <v>225</v>
      </c>
      <c r="D57" s="455"/>
      <c r="E57" s="297" t="s">
        <v>226</v>
      </c>
      <c r="F57" s="297" t="s">
        <v>227</v>
      </c>
      <c r="G57" s="290">
        <f>VLOOKUP(A57,'сводный прайс'!A:H,7,FALSE)</f>
        <v>8216.36</v>
      </c>
      <c r="H57" s="266"/>
      <c r="I57" s="138">
        <f t="shared" si="6"/>
        <v>6408.7608000000009</v>
      </c>
      <c r="J57" s="112">
        <f t="shared" si="7"/>
        <v>5587.1247999999996</v>
      </c>
      <c r="K57" s="106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</row>
    <row r="58" spans="1:32" s="122" customFormat="1" ht="15" thickBot="1">
      <c r="A58" s="118"/>
      <c r="B58" s="118"/>
      <c r="C58" s="456"/>
      <c r="D58" s="456"/>
      <c r="E58" s="456"/>
      <c r="F58" s="456"/>
      <c r="G58" s="213"/>
      <c r="H58" s="123"/>
      <c r="K58" s="106"/>
      <c r="L58" s="123"/>
    </row>
    <row r="59" spans="1:32" s="122" customFormat="1" ht="27.75" customHeight="1" thickBot="1">
      <c r="A59" s="118"/>
      <c r="B59" s="118"/>
      <c r="D59" s="120"/>
      <c r="E59" s="214"/>
      <c r="H59" s="123"/>
      <c r="K59" s="124"/>
      <c r="L59" s="123"/>
    </row>
    <row r="60" spans="1:32" s="122" customFormat="1">
      <c r="A60" s="118"/>
      <c r="B60" s="118"/>
      <c r="D60" s="120"/>
      <c r="E60" s="214"/>
      <c r="H60" s="123"/>
      <c r="K60" s="106"/>
      <c r="L60" s="123"/>
    </row>
    <row r="61" spans="1:32" s="122" customFormat="1">
      <c r="A61" s="118"/>
      <c r="B61" s="118"/>
      <c r="D61" s="120"/>
      <c r="E61" s="214"/>
      <c r="H61" s="123"/>
      <c r="K61" s="106"/>
      <c r="L61" s="123"/>
    </row>
    <row r="62" spans="1:32" s="122" customFormat="1">
      <c r="A62" s="118"/>
      <c r="B62" s="118"/>
      <c r="D62" s="120"/>
      <c r="E62" s="214"/>
      <c r="H62" s="123"/>
      <c r="K62" s="106"/>
      <c r="L62" s="123"/>
    </row>
    <row r="63" spans="1:32" s="122" customFormat="1">
      <c r="A63" s="118"/>
      <c r="B63" s="118"/>
      <c r="D63" s="120"/>
      <c r="E63" s="214"/>
      <c r="H63" s="123"/>
      <c r="K63" s="106"/>
      <c r="L63" s="123"/>
    </row>
    <row r="64" spans="1:32" s="122" customFormat="1">
      <c r="A64" s="118"/>
      <c r="B64" s="118"/>
      <c r="D64" s="120"/>
      <c r="E64" s="214"/>
      <c r="H64" s="123"/>
      <c r="K64" s="106"/>
      <c r="L64" s="123"/>
    </row>
    <row r="65" spans="1:12" s="122" customFormat="1">
      <c r="A65" s="118"/>
      <c r="B65" s="118"/>
      <c r="D65" s="120"/>
      <c r="E65" s="214"/>
      <c r="H65" s="123"/>
      <c r="K65" s="106"/>
      <c r="L65" s="123"/>
    </row>
    <row r="66" spans="1:12" s="122" customFormat="1">
      <c r="A66" s="118"/>
      <c r="B66" s="118"/>
      <c r="D66" s="120"/>
      <c r="E66" s="214"/>
      <c r="H66" s="123"/>
      <c r="K66" s="146"/>
      <c r="L66" s="123"/>
    </row>
    <row r="67" spans="1:12" s="122" customFormat="1">
      <c r="A67" s="118"/>
      <c r="B67" s="118"/>
      <c r="D67" s="120"/>
      <c r="E67" s="214"/>
      <c r="H67" s="123"/>
      <c r="K67" s="106"/>
      <c r="L67" s="123"/>
    </row>
    <row r="68" spans="1:12" s="122" customFormat="1">
      <c r="A68" s="118"/>
      <c r="B68" s="118"/>
      <c r="D68" s="120"/>
      <c r="E68" s="214"/>
      <c r="H68" s="123"/>
      <c r="K68" s="106"/>
      <c r="L68" s="123"/>
    </row>
    <row r="69" spans="1:12" s="122" customFormat="1">
      <c r="A69" s="118"/>
      <c r="B69" s="118"/>
      <c r="D69" s="120"/>
      <c r="E69" s="214"/>
      <c r="H69" s="123"/>
      <c r="K69" s="106"/>
      <c r="L69" s="123"/>
    </row>
    <row r="70" spans="1:12" s="122" customFormat="1">
      <c r="A70" s="118"/>
      <c r="B70" s="118"/>
      <c r="D70" s="120"/>
      <c r="E70" s="214"/>
      <c r="H70" s="123"/>
      <c r="K70" s="106"/>
      <c r="L70" s="123"/>
    </row>
    <row r="71" spans="1:12" s="122" customFormat="1">
      <c r="A71" s="118"/>
      <c r="B71" s="118"/>
      <c r="D71" s="120"/>
      <c r="E71" s="214"/>
      <c r="H71" s="123"/>
      <c r="K71" s="106"/>
      <c r="L71" s="123"/>
    </row>
    <row r="72" spans="1:12" s="122" customFormat="1">
      <c r="A72" s="118"/>
      <c r="B72" s="118"/>
      <c r="D72" s="120"/>
      <c r="E72" s="214"/>
      <c r="H72" s="123"/>
      <c r="K72" s="106"/>
      <c r="L72" s="123"/>
    </row>
    <row r="73" spans="1:12" s="122" customFormat="1">
      <c r="A73" s="118"/>
      <c r="B73" s="118"/>
      <c r="D73" s="120"/>
      <c r="E73" s="214"/>
      <c r="H73" s="123"/>
      <c r="K73" s="106"/>
      <c r="L73" s="123"/>
    </row>
    <row r="74" spans="1:12" s="122" customFormat="1">
      <c r="A74" s="118"/>
      <c r="B74" s="118"/>
      <c r="D74" s="120"/>
      <c r="E74" s="214"/>
      <c r="H74" s="123"/>
      <c r="K74" s="106"/>
      <c r="L74" s="123"/>
    </row>
    <row r="75" spans="1:12" s="122" customFormat="1">
      <c r="A75" s="118"/>
      <c r="B75" s="118"/>
      <c r="D75" s="120"/>
      <c r="E75" s="214"/>
      <c r="H75" s="123"/>
      <c r="K75" s="106"/>
      <c r="L75" s="123"/>
    </row>
    <row r="76" spans="1:12" s="122" customFormat="1">
      <c r="A76" s="118"/>
      <c r="B76" s="118"/>
      <c r="D76" s="120"/>
      <c r="E76" s="214"/>
      <c r="H76" s="123"/>
      <c r="K76" s="106"/>
      <c r="L76" s="123"/>
    </row>
    <row r="77" spans="1:12" s="122" customFormat="1">
      <c r="A77" s="118"/>
      <c r="B77" s="118"/>
      <c r="D77" s="120"/>
      <c r="E77" s="214"/>
      <c r="H77" s="123"/>
      <c r="K77" s="106"/>
      <c r="L77" s="123"/>
    </row>
    <row r="78" spans="1:12" s="122" customFormat="1">
      <c r="A78" s="118"/>
      <c r="B78" s="118"/>
      <c r="D78" s="120"/>
      <c r="E78" s="214"/>
      <c r="H78" s="123"/>
      <c r="K78" s="106"/>
      <c r="L78" s="123"/>
    </row>
    <row r="79" spans="1:12" s="122" customFormat="1">
      <c r="A79" s="118"/>
      <c r="B79" s="118"/>
      <c r="D79" s="120"/>
      <c r="E79" s="214"/>
      <c r="H79" s="123"/>
      <c r="K79" s="106"/>
      <c r="L79" s="123"/>
    </row>
    <row r="80" spans="1:12" s="122" customFormat="1">
      <c r="A80" s="118"/>
      <c r="B80" s="118"/>
      <c r="D80" s="120"/>
      <c r="E80" s="214"/>
      <c r="H80" s="123"/>
      <c r="K80" s="106"/>
      <c r="L80" s="123"/>
    </row>
    <row r="81" spans="1:12" s="122" customFormat="1">
      <c r="A81" s="118"/>
      <c r="B81" s="118"/>
      <c r="D81" s="120"/>
      <c r="E81" s="214"/>
      <c r="H81" s="123"/>
      <c r="K81" s="106"/>
      <c r="L81" s="123"/>
    </row>
    <row r="82" spans="1:12" s="122" customFormat="1">
      <c r="A82" s="118"/>
      <c r="B82" s="118"/>
      <c r="D82" s="120"/>
      <c r="E82" s="214"/>
      <c r="H82" s="123"/>
      <c r="K82" s="106"/>
      <c r="L82" s="123"/>
    </row>
    <row r="83" spans="1:12" s="122" customFormat="1">
      <c r="A83" s="118"/>
      <c r="B83" s="118"/>
      <c r="D83" s="120"/>
      <c r="E83" s="214"/>
      <c r="H83" s="123"/>
      <c r="K83" s="106"/>
      <c r="L83" s="123"/>
    </row>
    <row r="84" spans="1:12" s="122" customFormat="1">
      <c r="A84" s="118"/>
      <c r="B84" s="118"/>
      <c r="D84" s="120"/>
      <c r="E84" s="214"/>
      <c r="H84" s="123"/>
      <c r="K84" s="146"/>
      <c r="L84" s="123"/>
    </row>
    <row r="85" spans="1:12" s="122" customFormat="1">
      <c r="A85" s="118"/>
      <c r="B85" s="118"/>
      <c r="D85" s="120"/>
      <c r="E85" s="214"/>
      <c r="H85" s="123"/>
      <c r="K85" s="106"/>
      <c r="L85" s="123"/>
    </row>
    <row r="86" spans="1:12" s="122" customFormat="1">
      <c r="A86" s="118"/>
      <c r="B86" s="118"/>
      <c r="D86" s="120"/>
      <c r="E86" s="214"/>
      <c r="H86" s="123"/>
      <c r="K86" s="106"/>
      <c r="L86" s="123"/>
    </row>
    <row r="87" spans="1:12" s="122" customFormat="1">
      <c r="A87" s="118"/>
      <c r="B87" s="118"/>
      <c r="D87" s="120"/>
      <c r="E87" s="214"/>
      <c r="H87" s="123"/>
      <c r="K87" s="106"/>
      <c r="L87" s="123"/>
    </row>
    <row r="88" spans="1:12" s="122" customFormat="1">
      <c r="A88" s="118"/>
      <c r="B88" s="118"/>
      <c r="D88" s="120"/>
      <c r="E88" s="214"/>
      <c r="H88" s="123"/>
      <c r="K88" s="106"/>
      <c r="L88" s="123"/>
    </row>
    <row r="89" spans="1:12" s="122" customFormat="1">
      <c r="A89" s="118"/>
      <c r="B89" s="118"/>
      <c r="D89" s="120"/>
      <c r="E89" s="214"/>
      <c r="H89" s="123"/>
      <c r="K89" s="106"/>
      <c r="L89" s="123"/>
    </row>
    <row r="90" spans="1:12" s="122" customFormat="1">
      <c r="A90" s="118"/>
      <c r="B90" s="118"/>
      <c r="D90" s="120"/>
      <c r="E90" s="214"/>
      <c r="H90" s="123"/>
      <c r="K90" s="106"/>
      <c r="L90" s="123"/>
    </row>
    <row r="91" spans="1:12" s="122" customFormat="1">
      <c r="A91" s="118"/>
      <c r="B91" s="118"/>
      <c r="D91" s="120"/>
      <c r="E91" s="214"/>
      <c r="H91" s="123"/>
      <c r="K91" s="106"/>
      <c r="L91" s="123"/>
    </row>
    <row r="92" spans="1:12" s="122" customFormat="1">
      <c r="A92" s="118"/>
      <c r="B92" s="118"/>
      <c r="D92" s="120"/>
      <c r="E92" s="214"/>
      <c r="H92" s="123"/>
      <c r="K92" s="145"/>
      <c r="L92" s="123"/>
    </row>
    <row r="93" spans="1:12">
      <c r="K93" s="123"/>
      <c r="L93" s="123"/>
    </row>
    <row r="94" spans="1:12">
      <c r="L94" s="123"/>
    </row>
    <row r="95" spans="1:12">
      <c r="L95" s="123"/>
    </row>
    <row r="96" spans="1:12">
      <c r="L96" s="123"/>
    </row>
    <row r="97" spans="12:12">
      <c r="L97" s="123"/>
    </row>
    <row r="98" spans="12:12">
      <c r="L98" s="123"/>
    </row>
    <row r="99" spans="12:12">
      <c r="L99" s="123"/>
    </row>
    <row r="100" spans="12:12">
      <c r="L100" s="123"/>
    </row>
    <row r="101" spans="12:12">
      <c r="L101" s="123"/>
    </row>
    <row r="102" spans="12:12">
      <c r="L102" s="123"/>
    </row>
    <row r="103" spans="12:12">
      <c r="L103" s="123"/>
    </row>
    <row r="104" spans="12:12">
      <c r="L104" s="123"/>
    </row>
    <row r="105" spans="12:12">
      <c r="L105" s="123"/>
    </row>
    <row r="106" spans="12:12">
      <c r="L106" s="123"/>
    </row>
    <row r="107" spans="12:12">
      <c r="L107" s="123"/>
    </row>
    <row r="108" spans="12:12">
      <c r="L108" s="123"/>
    </row>
    <row r="109" spans="12:12">
      <c r="L109" s="123"/>
    </row>
    <row r="110" spans="12:12">
      <c r="L110" s="123"/>
    </row>
    <row r="111" spans="12:12">
      <c r="L111" s="123"/>
    </row>
    <row r="112" spans="12:12">
      <c r="L112" s="123"/>
    </row>
    <row r="113" spans="12:12">
      <c r="L113" s="123"/>
    </row>
    <row r="114" spans="12:12">
      <c r="L114" s="123"/>
    </row>
    <row r="115" spans="12:12">
      <c r="L115" s="123"/>
    </row>
    <row r="116" spans="12:12">
      <c r="L116" s="123"/>
    </row>
    <row r="117" spans="12:12">
      <c r="L117" s="123"/>
    </row>
  </sheetData>
  <protectedRanges>
    <protectedRange sqref="C1 B2:B3 F1:I1 I2:J3" name="Диапазон1_1_1"/>
    <protectedRange sqref="B41 D41:G41" name="Диапазон1_1_2"/>
    <protectedRange sqref="H22:J22 H41:J41 H27:I27 H2:H3" name="Диапазон1_1_1_4"/>
    <protectedRange sqref="B22 B27 D22:G22 D27:G27" name="Диапазон1_1_2_1"/>
    <protectedRange sqref="G2:G3" name="Диапазон1_1_1_3_2_1"/>
    <protectedRange sqref="K2:K3 K52 K66 K84 K33:K35" name="Диапазон1_1_1_4_1_1_1"/>
  </protectedRanges>
  <mergeCells count="62">
    <mergeCell ref="G2:G3"/>
    <mergeCell ref="B2:C3"/>
    <mergeCell ref="D2:E3"/>
    <mergeCell ref="F2:F3"/>
    <mergeCell ref="E5:E8"/>
    <mergeCell ref="E12:F12"/>
    <mergeCell ref="E21:F21"/>
    <mergeCell ref="D10:D11"/>
    <mergeCell ref="E10:E11"/>
    <mergeCell ref="E14:F14"/>
    <mergeCell ref="E15:F15"/>
    <mergeCell ref="E18:F18"/>
    <mergeCell ref="E13:F13"/>
    <mergeCell ref="E44:F44"/>
    <mergeCell ref="C45:D45"/>
    <mergeCell ref="E45:F45"/>
    <mergeCell ref="B28:B40"/>
    <mergeCell ref="B23:B26"/>
    <mergeCell ref="E23:E25"/>
    <mergeCell ref="B27:F27"/>
    <mergeCell ref="C54:D54"/>
    <mergeCell ref="E54:F54"/>
    <mergeCell ref="C55:D55"/>
    <mergeCell ref="E55:F55"/>
    <mergeCell ref="C1:I1"/>
    <mergeCell ref="C49:D49"/>
    <mergeCell ref="E49:F49"/>
    <mergeCell ref="C50:D50"/>
    <mergeCell ref="E50:F50"/>
    <mergeCell ref="B41:F41"/>
    <mergeCell ref="B42:B57"/>
    <mergeCell ref="C42:D42"/>
    <mergeCell ref="E42:F42"/>
    <mergeCell ref="C43:D43"/>
    <mergeCell ref="E43:F43"/>
    <mergeCell ref="C44:D44"/>
    <mergeCell ref="E38:F38"/>
    <mergeCell ref="E19:F19"/>
    <mergeCell ref="E20:F20"/>
    <mergeCell ref="C57:D57"/>
    <mergeCell ref="C58:F58"/>
    <mergeCell ref="E39:F39"/>
    <mergeCell ref="E40:F40"/>
    <mergeCell ref="E30:F30"/>
    <mergeCell ref="E31:F31"/>
    <mergeCell ref="E32:F32"/>
    <mergeCell ref="E33:F33"/>
    <mergeCell ref="E37:F37"/>
    <mergeCell ref="D28:D29"/>
    <mergeCell ref="E28:E29"/>
    <mergeCell ref="C53:D53"/>
    <mergeCell ref="C56:D56"/>
    <mergeCell ref="C52:D52"/>
    <mergeCell ref="E52:F52"/>
    <mergeCell ref="C46:D46"/>
    <mergeCell ref="E46:F46"/>
    <mergeCell ref="C47:D47"/>
    <mergeCell ref="E47:F47"/>
    <mergeCell ref="C48:D48"/>
    <mergeCell ref="E48:F48"/>
    <mergeCell ref="C51:D51"/>
    <mergeCell ref="E51:F51"/>
  </mergeCells>
  <pageMargins left="0.25" right="0.25" top="0.75" bottom="0.75" header="0.3" footer="0.3"/>
  <pageSetup paperSize="9" scale="48" fitToHeight="2" orientation="portrait" r:id="rId1"/>
  <rowBreaks count="1" manualBreakCount="1">
    <brk id="40" min="1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731"/>
  <sheetViews>
    <sheetView view="pageBreakPreview" zoomScaleNormal="100" zoomScaleSheetLayoutView="100" workbookViewId="0">
      <pane ySplit="4" topLeftCell="A5" activePane="bottomLeft" state="frozen"/>
      <selection activeCell="B15" sqref="B15:D15"/>
      <selection pane="bottomLeft" activeCell="G20" sqref="G20"/>
    </sheetView>
  </sheetViews>
  <sheetFormatPr defaultColWidth="9.109375" defaultRowHeight="10.199999999999999"/>
  <cols>
    <col min="1" max="1" width="8.88671875" style="15" customWidth="1"/>
    <col min="2" max="2" width="12.5546875" style="30" customWidth="1"/>
    <col min="3" max="3" width="52.88671875" style="169" customWidth="1"/>
    <col min="4" max="4" width="7.109375" style="31" customWidth="1"/>
    <col min="5" max="5" width="6.109375" style="30" customWidth="1"/>
    <col min="6" max="7" width="12.109375" style="13" customWidth="1"/>
    <col min="8" max="8" width="10.33203125" style="13" customWidth="1"/>
    <col min="9" max="9" width="16.88671875" style="14" customWidth="1"/>
    <col min="10" max="10" width="24.6640625" style="15" customWidth="1"/>
    <col min="11" max="11" width="9.109375" style="282"/>
    <col min="12" max="12" width="9.109375" style="299"/>
    <col min="13" max="16384" width="9.109375" style="15"/>
  </cols>
  <sheetData>
    <row r="1" spans="1:13" ht="21.75" customHeight="1">
      <c r="A1" s="9"/>
      <c r="B1" s="10"/>
      <c r="C1" s="11"/>
      <c r="D1" s="479" t="s">
        <v>9</v>
      </c>
      <c r="E1" s="479"/>
      <c r="F1" s="479"/>
      <c r="G1" s="479"/>
      <c r="H1" s="12">
        <v>-0.05</v>
      </c>
    </row>
    <row r="2" spans="1:13" s="19" customFormat="1" ht="18.75" customHeight="1" thickBot="1">
      <c r="A2" s="16">
        <v>1</v>
      </c>
      <c r="B2" s="17">
        <v>2</v>
      </c>
      <c r="C2" s="153">
        <v>3</v>
      </c>
      <c r="D2" s="17">
        <v>4</v>
      </c>
      <c r="E2" s="16">
        <v>5</v>
      </c>
      <c r="F2" s="17">
        <v>6</v>
      </c>
      <c r="G2" s="16">
        <v>7</v>
      </c>
      <c r="H2" s="17">
        <v>8</v>
      </c>
      <c r="I2" s="18">
        <v>11</v>
      </c>
      <c r="K2" s="283"/>
      <c r="L2" s="317"/>
    </row>
    <row r="3" spans="1:13" ht="90.75" customHeight="1" thickBot="1">
      <c r="A3" s="480" t="s">
        <v>10</v>
      </c>
      <c r="B3" s="481"/>
      <c r="C3" s="481"/>
      <c r="D3" s="481"/>
      <c r="E3" s="482"/>
      <c r="F3" s="148" t="s">
        <v>98</v>
      </c>
      <c r="G3" s="21" t="s">
        <v>99</v>
      </c>
      <c r="H3" s="20" t="s">
        <v>100</v>
      </c>
      <c r="I3" s="483" t="s">
        <v>11</v>
      </c>
      <c r="J3" s="484"/>
    </row>
    <row r="4" spans="1:13" s="24" customFormat="1" ht="22.5" customHeight="1" thickBot="1">
      <c r="A4" s="22" t="s">
        <v>0</v>
      </c>
      <c r="B4" s="22" t="s">
        <v>12</v>
      </c>
      <c r="C4" s="22" t="s">
        <v>1</v>
      </c>
      <c r="D4" s="23" t="s">
        <v>13</v>
      </c>
      <c r="E4" s="22" t="s">
        <v>14</v>
      </c>
      <c r="F4" s="149" t="s">
        <v>97</v>
      </c>
      <c r="G4" s="149" t="s">
        <v>97</v>
      </c>
      <c r="H4" s="149" t="s">
        <v>97</v>
      </c>
      <c r="I4" s="223"/>
      <c r="J4" s="230"/>
      <c r="K4" s="284"/>
      <c r="L4" s="318"/>
    </row>
    <row r="5" spans="1:13" s="25" customFormat="1" ht="13.5" customHeight="1" thickBot="1">
      <c r="A5" s="245" t="s">
        <v>303</v>
      </c>
      <c r="B5" s="246"/>
      <c r="C5" s="247"/>
      <c r="D5" s="246"/>
      <c r="E5" s="246"/>
      <c r="F5" s="248"/>
      <c r="G5" s="248"/>
      <c r="H5" s="248"/>
      <c r="I5" s="248"/>
      <c r="J5" s="249"/>
      <c r="K5" s="285"/>
      <c r="L5" s="319"/>
    </row>
    <row r="6" spans="1:13" ht="11.4">
      <c r="A6" s="131">
        <v>649000009</v>
      </c>
      <c r="B6" s="250" t="s">
        <v>373</v>
      </c>
      <c r="C6" s="181" t="s">
        <v>238</v>
      </c>
      <c r="D6" s="28" t="s">
        <v>15</v>
      </c>
      <c r="E6" s="190" t="s">
        <v>16</v>
      </c>
      <c r="F6" s="231">
        <v>8100</v>
      </c>
      <c r="G6" s="231">
        <f>ROUND(F6*(1+$H$1),2)</f>
        <v>7695</v>
      </c>
      <c r="H6" s="236" t="e">
        <f>ROUND(G6*(1-ALUTECH!#REF!),2)</f>
        <v>#REF!</v>
      </c>
      <c r="I6" s="473"/>
      <c r="J6" s="474"/>
      <c r="M6" s="350"/>
    </row>
    <row r="7" spans="1:13">
      <c r="A7" s="131">
        <v>492701000</v>
      </c>
      <c r="B7" s="250" t="s">
        <v>237</v>
      </c>
      <c r="C7" s="181" t="s">
        <v>238</v>
      </c>
      <c r="D7" s="28" t="s">
        <v>15</v>
      </c>
      <c r="E7" s="190" t="s">
        <v>16</v>
      </c>
      <c r="F7" s="231">
        <v>9840</v>
      </c>
      <c r="G7" s="231">
        <f>ROUND(F7*(1+$H$1),2)</f>
        <v>9348</v>
      </c>
      <c r="H7" s="236" t="e">
        <f>ROUND(G7*(1-ALUTECH!#REF!),2)</f>
        <v>#REF!</v>
      </c>
      <c r="I7" s="475"/>
      <c r="J7" s="476"/>
      <c r="M7" s="307"/>
    </row>
    <row r="8" spans="1:13">
      <c r="A8" s="131">
        <v>492701200</v>
      </c>
      <c r="B8" s="250" t="s">
        <v>239</v>
      </c>
      <c r="C8" s="181" t="s">
        <v>238</v>
      </c>
      <c r="D8" s="28" t="s">
        <v>15</v>
      </c>
      <c r="E8" s="190" t="s">
        <v>16</v>
      </c>
      <c r="F8" s="231">
        <v>10720</v>
      </c>
      <c r="G8" s="231">
        <f t="shared" ref="G8:G43" si="0">ROUND(F8*(1+$H$1),2)</f>
        <v>10184</v>
      </c>
      <c r="H8" s="236" t="e">
        <f>ROUND(G8*(1-ALUTECH!#REF!),2)</f>
        <v>#REF!</v>
      </c>
      <c r="I8" s="475"/>
      <c r="J8" s="476"/>
      <c r="M8" s="307"/>
    </row>
    <row r="9" spans="1:13">
      <c r="A9" s="131">
        <v>492700900</v>
      </c>
      <c r="B9" s="250" t="s">
        <v>240</v>
      </c>
      <c r="C9" s="181" t="s">
        <v>238</v>
      </c>
      <c r="D9" s="28" t="s">
        <v>15</v>
      </c>
      <c r="E9" s="190" t="s">
        <v>16</v>
      </c>
      <c r="F9" s="231">
        <v>11140</v>
      </c>
      <c r="G9" s="231">
        <f t="shared" si="0"/>
        <v>10583</v>
      </c>
      <c r="H9" s="236" t="e">
        <f>ROUND(G9*(1-ALUTECH!#REF!),2)</f>
        <v>#REF!</v>
      </c>
      <c r="I9" s="475"/>
      <c r="J9" s="476"/>
      <c r="M9" s="307"/>
    </row>
    <row r="10" spans="1:13">
      <c r="A10" s="131">
        <v>492701100</v>
      </c>
      <c r="B10" s="250" t="s">
        <v>241</v>
      </c>
      <c r="C10" s="181" t="s">
        <v>238</v>
      </c>
      <c r="D10" s="28" t="s">
        <v>15</v>
      </c>
      <c r="E10" s="190" t="s">
        <v>16</v>
      </c>
      <c r="F10" s="231">
        <v>12020</v>
      </c>
      <c r="G10" s="231">
        <f t="shared" si="0"/>
        <v>11419</v>
      </c>
      <c r="H10" s="236" t="e">
        <f>ROUND(G10*(1-ALUTECH!#REF!),2)</f>
        <v>#REF!</v>
      </c>
      <c r="I10" s="475"/>
      <c r="J10" s="476"/>
      <c r="M10" s="307"/>
    </row>
    <row r="11" spans="1:13">
      <c r="A11" s="131">
        <v>499802900</v>
      </c>
      <c r="B11" s="250" t="s">
        <v>242</v>
      </c>
      <c r="C11" s="181" t="s">
        <v>243</v>
      </c>
      <c r="D11" s="28" t="s">
        <v>15</v>
      </c>
      <c r="E11" s="190" t="s">
        <v>16</v>
      </c>
      <c r="F11" s="231">
        <v>2920</v>
      </c>
      <c r="G11" s="231">
        <f t="shared" si="0"/>
        <v>2774</v>
      </c>
      <c r="H11" s="236" t="e">
        <f>ROUND(G11*(1-ALUTECH!#REF!),2)</f>
        <v>#REF!</v>
      </c>
      <c r="I11" s="475"/>
      <c r="J11" s="476"/>
      <c r="M11" s="307"/>
    </row>
    <row r="12" spans="1:13">
      <c r="A12" s="131">
        <v>499803000</v>
      </c>
      <c r="B12" s="250" t="s">
        <v>244</v>
      </c>
      <c r="C12" s="181" t="s">
        <v>243</v>
      </c>
      <c r="D12" s="28" t="s">
        <v>15</v>
      </c>
      <c r="E12" s="190" t="s">
        <v>16</v>
      </c>
      <c r="F12" s="231">
        <v>3320</v>
      </c>
      <c r="G12" s="231">
        <f t="shared" si="0"/>
        <v>3154</v>
      </c>
      <c r="H12" s="236" t="e">
        <f>ROUND(G12*(1-ALUTECH!#REF!),2)</f>
        <v>#REF!</v>
      </c>
      <c r="I12" s="475"/>
      <c r="J12" s="476"/>
      <c r="M12" s="307"/>
    </row>
    <row r="13" spans="1:13">
      <c r="A13" s="131">
        <v>499803100</v>
      </c>
      <c r="B13" s="250" t="s">
        <v>245</v>
      </c>
      <c r="C13" s="181" t="s">
        <v>243</v>
      </c>
      <c r="D13" s="28" t="s">
        <v>15</v>
      </c>
      <c r="E13" s="190" t="s">
        <v>16</v>
      </c>
      <c r="F13" s="231">
        <v>4480</v>
      </c>
      <c r="G13" s="231">
        <f t="shared" si="0"/>
        <v>4256</v>
      </c>
      <c r="H13" s="236" t="e">
        <f>ROUND(G13*(1-ALUTECH!#REF!),2)</f>
        <v>#REF!</v>
      </c>
      <c r="I13" s="475"/>
      <c r="J13" s="476"/>
      <c r="M13" s="307"/>
    </row>
    <row r="14" spans="1:13">
      <c r="A14" s="131">
        <v>499802800</v>
      </c>
      <c r="B14" s="250" t="s">
        <v>246</v>
      </c>
      <c r="C14" s="181" t="s">
        <v>247</v>
      </c>
      <c r="D14" s="28" t="s">
        <v>15</v>
      </c>
      <c r="E14" s="190" t="s">
        <v>16</v>
      </c>
      <c r="F14" s="231">
        <v>3820</v>
      </c>
      <c r="G14" s="231">
        <f t="shared" si="0"/>
        <v>3629</v>
      </c>
      <c r="H14" s="236" t="e">
        <f>ROUND(G14*(1-ALUTECH!#REF!),2)</f>
        <v>#REF!</v>
      </c>
      <c r="I14" s="475"/>
      <c r="J14" s="476"/>
      <c r="M14" s="307"/>
    </row>
    <row r="15" spans="1:13">
      <c r="A15" s="131">
        <v>499503700</v>
      </c>
      <c r="B15" s="250" t="s">
        <v>248</v>
      </c>
      <c r="C15" s="181" t="s">
        <v>249</v>
      </c>
      <c r="D15" s="28" t="s">
        <v>15</v>
      </c>
      <c r="E15" s="190" t="s">
        <v>16</v>
      </c>
      <c r="F15" s="231">
        <v>4400</v>
      </c>
      <c r="G15" s="231">
        <f t="shared" si="0"/>
        <v>4180</v>
      </c>
      <c r="H15" s="236" t="e">
        <f>ROUND(G15*(1-ALUTECH!#REF!),2)</f>
        <v>#REF!</v>
      </c>
      <c r="I15" s="475"/>
      <c r="J15" s="476"/>
      <c r="M15" s="307"/>
    </row>
    <row r="16" spans="1:13">
      <c r="A16" s="131">
        <v>499503800</v>
      </c>
      <c r="B16" s="250" t="s">
        <v>250</v>
      </c>
      <c r="C16" s="181" t="s">
        <v>249</v>
      </c>
      <c r="D16" s="28" t="s">
        <v>15</v>
      </c>
      <c r="E16" s="190" t="s">
        <v>16</v>
      </c>
      <c r="F16" s="231">
        <v>5600</v>
      </c>
      <c r="G16" s="231">
        <f t="shared" si="0"/>
        <v>5320</v>
      </c>
      <c r="H16" s="236" t="e">
        <f>ROUND(G16*(1-ALUTECH!#REF!),2)</f>
        <v>#REF!</v>
      </c>
      <c r="I16" s="475"/>
      <c r="J16" s="476"/>
      <c r="M16" s="307"/>
    </row>
    <row r="17" spans="1:13" ht="11.4">
      <c r="A17" s="131">
        <v>651000004</v>
      </c>
      <c r="B17" s="250" t="s">
        <v>425</v>
      </c>
      <c r="C17" s="181" t="s">
        <v>17</v>
      </c>
      <c r="D17" s="28" t="s">
        <v>15</v>
      </c>
      <c r="E17" s="190" t="s">
        <v>16</v>
      </c>
      <c r="F17" s="231">
        <v>16920</v>
      </c>
      <c r="G17" s="231">
        <f t="shared" ref="G17:G19" si="1">ROUND(F17*(1+$H$1),2)</f>
        <v>16074</v>
      </c>
      <c r="H17" s="236" t="e">
        <f>ROUND(G17*(1-ALUTECH!#REF!),2)</f>
        <v>#REF!</v>
      </c>
      <c r="I17" s="473" t="s">
        <v>376</v>
      </c>
      <c r="J17" s="474"/>
      <c r="M17" s="307"/>
    </row>
    <row r="18" spans="1:13" ht="11.4">
      <c r="A18" s="131">
        <v>651000005</v>
      </c>
      <c r="B18" s="250" t="s">
        <v>426</v>
      </c>
      <c r="C18" s="181" t="s">
        <v>17</v>
      </c>
      <c r="D18" s="28" t="s">
        <v>15</v>
      </c>
      <c r="E18" s="190" t="s">
        <v>16</v>
      </c>
      <c r="F18" s="231">
        <v>19440</v>
      </c>
      <c r="G18" s="231">
        <f t="shared" si="1"/>
        <v>18468</v>
      </c>
      <c r="H18" s="236" t="e">
        <f>ROUND(G18*(1-ALUTECH!#REF!),2)</f>
        <v>#REF!</v>
      </c>
      <c r="I18" s="473" t="s">
        <v>376</v>
      </c>
      <c r="J18" s="474"/>
      <c r="M18" s="307"/>
    </row>
    <row r="19" spans="1:13" ht="11.4">
      <c r="A19" s="131">
        <v>651000006</v>
      </c>
      <c r="B19" s="250" t="s">
        <v>427</v>
      </c>
      <c r="C19" s="181" t="s">
        <v>17</v>
      </c>
      <c r="D19" s="28" t="s">
        <v>15</v>
      </c>
      <c r="E19" s="190" t="s">
        <v>16</v>
      </c>
      <c r="F19" s="231">
        <v>23560</v>
      </c>
      <c r="G19" s="231">
        <f t="shared" si="1"/>
        <v>22382</v>
      </c>
      <c r="H19" s="236" t="e">
        <f>ROUND(G19*(1-ALUTECH!#REF!),2)</f>
        <v>#REF!</v>
      </c>
      <c r="I19" s="473" t="s">
        <v>376</v>
      </c>
      <c r="J19" s="474"/>
      <c r="M19" s="307"/>
    </row>
    <row r="20" spans="1:13">
      <c r="A20" s="131">
        <v>494801000</v>
      </c>
      <c r="B20" s="250" t="s">
        <v>251</v>
      </c>
      <c r="C20" s="181" t="s">
        <v>17</v>
      </c>
      <c r="D20" s="28" t="s">
        <v>15</v>
      </c>
      <c r="E20" s="190" t="s">
        <v>16</v>
      </c>
      <c r="F20" s="231">
        <v>16020</v>
      </c>
      <c r="G20" s="231">
        <f t="shared" si="0"/>
        <v>15219</v>
      </c>
      <c r="H20" s="236" t="e">
        <f>ROUND(G20*(1-ALUTECH!#REF!),2)</f>
        <v>#REF!</v>
      </c>
      <c r="I20" s="475"/>
      <c r="J20" s="476"/>
      <c r="M20" s="307"/>
    </row>
    <row r="21" spans="1:13">
      <c r="A21" s="131">
        <v>494801100</v>
      </c>
      <c r="B21" s="250" t="s">
        <v>252</v>
      </c>
      <c r="C21" s="181" t="s">
        <v>17</v>
      </c>
      <c r="D21" s="28" t="s">
        <v>15</v>
      </c>
      <c r="E21" s="190" t="s">
        <v>16</v>
      </c>
      <c r="F21" s="231">
        <v>18580</v>
      </c>
      <c r="G21" s="231">
        <f t="shared" si="0"/>
        <v>17651</v>
      </c>
      <c r="H21" s="236" t="e">
        <f>ROUND(G21*(1-ALUTECH!#REF!),2)</f>
        <v>#REF!</v>
      </c>
      <c r="I21" s="475"/>
      <c r="J21" s="476"/>
      <c r="M21" s="307"/>
    </row>
    <row r="22" spans="1:13" s="25" customFormat="1">
      <c r="A22" s="131">
        <v>494801200</v>
      </c>
      <c r="B22" s="250" t="s">
        <v>253</v>
      </c>
      <c r="C22" s="181" t="s">
        <v>17</v>
      </c>
      <c r="D22" s="28" t="s">
        <v>15</v>
      </c>
      <c r="E22" s="190" t="s">
        <v>16</v>
      </c>
      <c r="F22" s="231">
        <v>22660</v>
      </c>
      <c r="G22" s="231">
        <f t="shared" si="0"/>
        <v>21527</v>
      </c>
      <c r="H22" s="236" t="e">
        <f>ROUND(G22*(1-ALUTECH!#REF!),2)</f>
        <v>#REF!</v>
      </c>
      <c r="I22" s="475"/>
      <c r="J22" s="476"/>
      <c r="K22" s="282"/>
      <c r="L22" s="299"/>
      <c r="M22" s="308"/>
    </row>
    <row r="23" spans="1:13" s="25" customFormat="1">
      <c r="A23" s="131">
        <v>652000001</v>
      </c>
      <c r="B23" s="250" t="s">
        <v>254</v>
      </c>
      <c r="C23" s="181" t="s">
        <v>20</v>
      </c>
      <c r="D23" s="28" t="s">
        <v>15</v>
      </c>
      <c r="E23" s="190" t="s">
        <v>16</v>
      </c>
      <c r="F23" s="231">
        <v>30760</v>
      </c>
      <c r="G23" s="231">
        <f t="shared" si="0"/>
        <v>29222</v>
      </c>
      <c r="H23" s="236" t="e">
        <f>ROUND(G23*(1-ALUTECH!#REF!),2)</f>
        <v>#REF!</v>
      </c>
      <c r="I23" s="475"/>
      <c r="J23" s="476"/>
      <c r="K23" s="282"/>
      <c r="L23" s="299"/>
      <c r="M23" s="308"/>
    </row>
    <row r="24" spans="1:13" s="25" customFormat="1">
      <c r="A24" s="131">
        <v>494301100</v>
      </c>
      <c r="B24" s="250" t="s">
        <v>255</v>
      </c>
      <c r="C24" s="181" t="s">
        <v>184</v>
      </c>
      <c r="D24" s="28" t="s">
        <v>15</v>
      </c>
      <c r="E24" s="190" t="s">
        <v>16</v>
      </c>
      <c r="F24" s="231">
        <v>12700</v>
      </c>
      <c r="G24" s="231">
        <f t="shared" si="0"/>
        <v>12065</v>
      </c>
      <c r="H24" s="236" t="e">
        <f>ROUND(G24*(1-ALUTECH!#REF!),2)</f>
        <v>#REF!</v>
      </c>
      <c r="I24" s="475"/>
      <c r="J24" s="476"/>
      <c r="K24" s="282"/>
      <c r="L24" s="299"/>
      <c r="M24" s="308"/>
    </row>
    <row r="25" spans="1:13" s="25" customFormat="1">
      <c r="A25" s="131">
        <v>650000001</v>
      </c>
      <c r="B25" s="250" t="s">
        <v>256</v>
      </c>
      <c r="C25" s="181" t="s">
        <v>133</v>
      </c>
      <c r="D25" s="28" t="s">
        <v>15</v>
      </c>
      <c r="E25" s="190" t="s">
        <v>16</v>
      </c>
      <c r="F25" s="231">
        <v>30820</v>
      </c>
      <c r="G25" s="231">
        <f t="shared" si="0"/>
        <v>29279</v>
      </c>
      <c r="H25" s="236" t="e">
        <f>ROUND(G25*(1-ALUTECH!#REF!),2)</f>
        <v>#REF!</v>
      </c>
      <c r="I25" s="475"/>
      <c r="J25" s="476"/>
      <c r="K25" s="282"/>
      <c r="L25" s="299"/>
      <c r="M25" s="308"/>
    </row>
    <row r="26" spans="1:13" s="25" customFormat="1">
      <c r="A26" s="131">
        <v>650000002</v>
      </c>
      <c r="B26" s="250" t="s">
        <v>257</v>
      </c>
      <c r="C26" s="181" t="s">
        <v>133</v>
      </c>
      <c r="D26" s="28" t="s">
        <v>15</v>
      </c>
      <c r="E26" s="190" t="s">
        <v>16</v>
      </c>
      <c r="F26" s="231">
        <v>33820</v>
      </c>
      <c r="G26" s="231">
        <f t="shared" si="0"/>
        <v>32129</v>
      </c>
      <c r="H26" s="236" t="e">
        <f>ROUND(G26*(1-ALUTECH!#REF!),2)</f>
        <v>#REF!</v>
      </c>
      <c r="I26" s="475"/>
      <c r="J26" s="476"/>
      <c r="K26" s="282"/>
      <c r="L26" s="299"/>
      <c r="M26" s="308"/>
    </row>
    <row r="27" spans="1:13" s="25" customFormat="1">
      <c r="A27" s="131">
        <v>650000003</v>
      </c>
      <c r="B27" s="250" t="s">
        <v>258</v>
      </c>
      <c r="C27" s="181" t="s">
        <v>133</v>
      </c>
      <c r="D27" s="28" t="s">
        <v>15</v>
      </c>
      <c r="E27" s="190" t="s">
        <v>16</v>
      </c>
      <c r="F27" s="231">
        <v>39740</v>
      </c>
      <c r="G27" s="231">
        <f t="shared" si="0"/>
        <v>37753</v>
      </c>
      <c r="H27" s="236" t="e">
        <f>ROUND(G27*(1-ALUTECH!#REF!),2)</f>
        <v>#REF!</v>
      </c>
      <c r="I27" s="475"/>
      <c r="J27" s="476"/>
      <c r="K27" s="282"/>
      <c r="L27" s="299"/>
      <c r="M27" s="308"/>
    </row>
    <row r="28" spans="1:13" s="25" customFormat="1">
      <c r="A28" s="131">
        <v>650000004</v>
      </c>
      <c r="B28" s="250" t="s">
        <v>259</v>
      </c>
      <c r="C28" s="181" t="s">
        <v>133</v>
      </c>
      <c r="D28" s="28" t="s">
        <v>15</v>
      </c>
      <c r="E28" s="190" t="s">
        <v>16</v>
      </c>
      <c r="F28" s="231">
        <v>44128</v>
      </c>
      <c r="G28" s="231">
        <f t="shared" si="0"/>
        <v>41921.599999999999</v>
      </c>
      <c r="H28" s="236" t="e">
        <f>ROUND(G28*(1-ALUTECH!#REF!),2)</f>
        <v>#REF!</v>
      </c>
      <c r="I28" s="475"/>
      <c r="J28" s="476"/>
      <c r="K28" s="282"/>
      <c r="L28" s="299"/>
      <c r="M28" s="308"/>
    </row>
    <row r="29" spans="1:13" s="25" customFormat="1">
      <c r="A29" s="131">
        <v>650000005</v>
      </c>
      <c r="B29" s="250" t="s">
        <v>260</v>
      </c>
      <c r="C29" s="181" t="s">
        <v>133</v>
      </c>
      <c r="D29" s="28" t="s">
        <v>15</v>
      </c>
      <c r="E29" s="190" t="s">
        <v>16</v>
      </c>
      <c r="F29" s="231">
        <v>46300</v>
      </c>
      <c r="G29" s="231">
        <f t="shared" si="0"/>
        <v>43985</v>
      </c>
      <c r="H29" s="236" t="e">
        <f>ROUND(G29*(1-ALUTECH!#REF!),2)</f>
        <v>#REF!</v>
      </c>
      <c r="I29" s="475"/>
      <c r="J29" s="476"/>
      <c r="K29" s="282"/>
      <c r="L29" s="299"/>
      <c r="M29" s="308"/>
    </row>
    <row r="30" spans="1:13" s="25" customFormat="1">
      <c r="A30" s="131">
        <v>656000007</v>
      </c>
      <c r="B30" s="250" t="s">
        <v>352</v>
      </c>
      <c r="C30" s="181" t="s">
        <v>354</v>
      </c>
      <c r="D30" s="28" t="s">
        <v>15</v>
      </c>
      <c r="E30" s="190" t="s">
        <v>25</v>
      </c>
      <c r="F30" s="231">
        <v>298.39999999999998</v>
      </c>
      <c r="G30" s="231">
        <f t="shared" ref="G30" si="2">ROUND(F30*(1+$H$1),2)</f>
        <v>283.48</v>
      </c>
      <c r="H30" s="236" t="e">
        <f>ROUND(G30*(1-ALUTECH!#REF!),2)</f>
        <v>#REF!</v>
      </c>
      <c r="I30" s="475"/>
      <c r="J30" s="476"/>
      <c r="K30" s="282"/>
      <c r="L30" s="299"/>
      <c r="M30" s="308"/>
    </row>
    <row r="31" spans="1:13" s="25" customFormat="1" ht="11.4">
      <c r="A31" s="131">
        <v>653000002</v>
      </c>
      <c r="B31" s="250" t="s">
        <v>380</v>
      </c>
      <c r="C31" s="181" t="s">
        <v>5</v>
      </c>
      <c r="D31" s="28" t="s">
        <v>15</v>
      </c>
      <c r="E31" s="190" t="s">
        <v>16</v>
      </c>
      <c r="F31" s="231">
        <v>50280</v>
      </c>
      <c r="G31" s="231">
        <f t="shared" ref="G31:G37" si="3">ROUND(F31*(1+$H$1),2)</f>
        <v>47766</v>
      </c>
      <c r="H31" s="236" t="e">
        <f>ROUND(G31*(1-ALUTECH!#REF!),2)</f>
        <v>#REF!</v>
      </c>
      <c r="I31" s="473"/>
      <c r="J31" s="474"/>
      <c r="K31" s="282"/>
      <c r="L31" s="299"/>
      <c r="M31" s="308"/>
    </row>
    <row r="32" spans="1:13" s="25" customFormat="1" ht="11.4">
      <c r="A32" s="131">
        <v>647000036</v>
      </c>
      <c r="B32" s="250" t="s">
        <v>381</v>
      </c>
      <c r="C32" s="181" t="s">
        <v>387</v>
      </c>
      <c r="D32" s="28" t="s">
        <v>388</v>
      </c>
      <c r="E32" s="190" t="s">
        <v>25</v>
      </c>
      <c r="F32" s="231">
        <v>120</v>
      </c>
      <c r="G32" s="231">
        <f t="shared" si="3"/>
        <v>114</v>
      </c>
      <c r="H32" s="236" t="e">
        <f>ROUND(G32*(1-ALUTECH!#REF!),2)</f>
        <v>#REF!</v>
      </c>
      <c r="I32" s="473"/>
      <c r="J32" s="474"/>
      <c r="K32" s="282"/>
      <c r="L32" s="299"/>
      <c r="M32" s="308"/>
    </row>
    <row r="33" spans="1:13" s="25" customFormat="1" ht="11.4">
      <c r="A33" s="131">
        <v>656000010</v>
      </c>
      <c r="B33" s="250" t="s">
        <v>382</v>
      </c>
      <c r="C33" s="181" t="s">
        <v>386</v>
      </c>
      <c r="D33" s="28" t="s">
        <v>15</v>
      </c>
      <c r="E33" s="190" t="s">
        <v>19</v>
      </c>
      <c r="F33" s="231">
        <v>724</v>
      </c>
      <c r="G33" s="231">
        <f t="shared" si="3"/>
        <v>687.8</v>
      </c>
      <c r="H33" s="236" t="e">
        <f>ROUND(G33*(1-ALUTECH!#REF!),2)</f>
        <v>#REF!</v>
      </c>
      <c r="I33" s="473"/>
      <c r="J33" s="474"/>
      <c r="K33" s="282"/>
      <c r="L33" s="299"/>
      <c r="M33" s="308"/>
    </row>
    <row r="34" spans="1:13" s="25" customFormat="1" ht="11.4">
      <c r="A34" s="131">
        <v>496891700</v>
      </c>
      <c r="B34" s="250" t="s">
        <v>383</v>
      </c>
      <c r="C34" s="181" t="s">
        <v>389</v>
      </c>
      <c r="D34" s="28" t="s">
        <v>15</v>
      </c>
      <c r="E34" s="190" t="s">
        <v>16</v>
      </c>
      <c r="F34" s="231">
        <v>3543.2</v>
      </c>
      <c r="G34" s="231">
        <f t="shared" si="3"/>
        <v>3366.04</v>
      </c>
      <c r="H34" s="236" t="e">
        <f>ROUND(G34*(1-ALUTECH!#REF!),2)</f>
        <v>#REF!</v>
      </c>
      <c r="I34" s="473"/>
      <c r="J34" s="474"/>
      <c r="K34" s="282"/>
      <c r="L34" s="299"/>
      <c r="M34" s="308"/>
    </row>
    <row r="35" spans="1:13" s="25" customFormat="1" ht="11.4">
      <c r="A35" s="131">
        <v>496891600</v>
      </c>
      <c r="B35" s="250" t="s">
        <v>384</v>
      </c>
      <c r="C35" s="181" t="s">
        <v>390</v>
      </c>
      <c r="D35" s="28" t="s">
        <v>15</v>
      </c>
      <c r="E35" s="190" t="s">
        <v>16</v>
      </c>
      <c r="F35" s="231">
        <v>4367.2</v>
      </c>
      <c r="G35" s="231">
        <f t="shared" si="3"/>
        <v>4148.84</v>
      </c>
      <c r="H35" s="236" t="e">
        <f>ROUND(G35*(1-ALUTECH!#REF!),2)</f>
        <v>#REF!</v>
      </c>
      <c r="I35" s="473"/>
      <c r="J35" s="474"/>
      <c r="K35" s="282"/>
      <c r="L35" s="299"/>
      <c r="M35" s="308"/>
    </row>
    <row r="36" spans="1:13" s="25" customFormat="1" ht="11.4">
      <c r="A36" s="131">
        <v>656000001</v>
      </c>
      <c r="B36" s="250" t="s">
        <v>418</v>
      </c>
      <c r="C36" s="181" t="s">
        <v>423</v>
      </c>
      <c r="D36" s="28" t="s">
        <v>15</v>
      </c>
      <c r="E36" s="190" t="s">
        <v>16</v>
      </c>
      <c r="F36" s="231">
        <v>872</v>
      </c>
      <c r="G36" s="231">
        <f t="shared" si="3"/>
        <v>828.4</v>
      </c>
      <c r="H36" s="236" t="e">
        <f>ROUND(G36*(1-ALUTECH!#REF!),2)</f>
        <v>#REF!</v>
      </c>
      <c r="I36" s="473" t="s">
        <v>376</v>
      </c>
      <c r="J36" s="474"/>
      <c r="K36" s="282"/>
      <c r="L36" s="299"/>
      <c r="M36" s="308"/>
    </row>
    <row r="37" spans="1:13" s="25" customFormat="1" ht="11.4">
      <c r="A37" s="131">
        <v>656000028</v>
      </c>
      <c r="B37" s="250" t="s">
        <v>421</v>
      </c>
      <c r="C37" s="181" t="s">
        <v>423</v>
      </c>
      <c r="D37" s="28" t="s">
        <v>15</v>
      </c>
      <c r="E37" s="190" t="s">
        <v>16</v>
      </c>
      <c r="F37" s="231">
        <v>1084</v>
      </c>
      <c r="G37" s="231">
        <f t="shared" si="3"/>
        <v>1029.8</v>
      </c>
      <c r="H37" s="236" t="e">
        <f>ROUND(G37*(1-ALUTECH!#REF!),2)</f>
        <v>#REF!</v>
      </c>
      <c r="I37" s="473" t="s">
        <v>376</v>
      </c>
      <c r="J37" s="474"/>
      <c r="K37" s="282"/>
      <c r="L37" s="299"/>
      <c r="M37" s="308"/>
    </row>
    <row r="38" spans="1:13" s="25" customFormat="1">
      <c r="A38" s="131">
        <v>497800900</v>
      </c>
      <c r="B38" s="250" t="s">
        <v>261</v>
      </c>
      <c r="C38" s="181" t="s">
        <v>262</v>
      </c>
      <c r="D38" s="28" t="s">
        <v>15</v>
      </c>
      <c r="E38" s="190" t="s">
        <v>16</v>
      </c>
      <c r="F38" s="231">
        <v>950.4</v>
      </c>
      <c r="G38" s="231">
        <f t="shared" si="0"/>
        <v>902.88</v>
      </c>
      <c r="H38" s="236" t="e">
        <f>ROUND(G38*(1-ALUTECH!#REF!),2)</f>
        <v>#REF!</v>
      </c>
      <c r="I38" s="475"/>
      <c r="J38" s="476"/>
      <c r="K38" s="282"/>
      <c r="L38" s="299"/>
      <c r="M38" s="308"/>
    </row>
    <row r="39" spans="1:13" s="25" customFormat="1">
      <c r="A39" s="131">
        <v>656000005</v>
      </c>
      <c r="B39" s="250" t="s">
        <v>307</v>
      </c>
      <c r="C39" s="181" t="s">
        <v>308</v>
      </c>
      <c r="D39" s="28" t="s">
        <v>15</v>
      </c>
      <c r="E39" s="190" t="s">
        <v>16</v>
      </c>
      <c r="F39" s="231">
        <v>8608.7999999999993</v>
      </c>
      <c r="G39" s="231">
        <f t="shared" ref="G39:G40" si="4">ROUND(F39*(1+$H$1),2)</f>
        <v>8178.36</v>
      </c>
      <c r="H39" s="236" t="e">
        <f>ROUND(G39*(1-ALUTECH!#REF!),2)</f>
        <v>#REF!</v>
      </c>
      <c r="I39" s="475"/>
      <c r="J39" s="476"/>
      <c r="K39" s="282"/>
      <c r="L39" s="299"/>
      <c r="M39" s="308"/>
    </row>
    <row r="40" spans="1:13" s="25" customFormat="1">
      <c r="A40" s="131">
        <v>656000006</v>
      </c>
      <c r="B40" s="250" t="s">
        <v>309</v>
      </c>
      <c r="C40" s="181" t="s">
        <v>310</v>
      </c>
      <c r="D40" s="28" t="s">
        <v>15</v>
      </c>
      <c r="E40" s="190" t="s">
        <v>16</v>
      </c>
      <c r="F40" s="231">
        <v>62532</v>
      </c>
      <c r="G40" s="231">
        <f t="shared" si="4"/>
        <v>59405.4</v>
      </c>
      <c r="H40" s="236" t="e">
        <f>ROUND(G40*(1-ALUTECH!#REF!),2)</f>
        <v>#REF!</v>
      </c>
      <c r="I40" s="475"/>
      <c r="J40" s="476"/>
      <c r="K40" s="282"/>
      <c r="L40" s="299"/>
      <c r="M40" s="308"/>
    </row>
    <row r="41" spans="1:13" s="25" customFormat="1" ht="11.25" customHeight="1">
      <c r="A41" s="131">
        <v>497801100</v>
      </c>
      <c r="B41" s="250" t="s">
        <v>263</v>
      </c>
      <c r="C41" s="181" t="s">
        <v>264</v>
      </c>
      <c r="D41" s="28" t="s">
        <v>15</v>
      </c>
      <c r="E41" s="190" t="s">
        <v>16</v>
      </c>
      <c r="F41" s="231">
        <v>1428</v>
      </c>
      <c r="G41" s="232">
        <f t="shared" si="0"/>
        <v>1356.6</v>
      </c>
      <c r="H41" s="236" t="e">
        <f>ROUND(G41*(1-ALUTECH!#REF!),2)</f>
        <v>#REF!</v>
      </c>
      <c r="I41" s="475"/>
      <c r="J41" s="476"/>
      <c r="K41" s="282"/>
      <c r="L41" s="299"/>
      <c r="M41" s="308"/>
    </row>
    <row r="42" spans="1:13" s="25" customFormat="1" ht="11.25" customHeight="1">
      <c r="A42" s="131">
        <v>499802700</v>
      </c>
      <c r="B42" s="250" t="s">
        <v>424</v>
      </c>
      <c r="C42" s="181" t="s">
        <v>144</v>
      </c>
      <c r="D42" s="28" t="s">
        <v>15</v>
      </c>
      <c r="E42" s="190" t="s">
        <v>18</v>
      </c>
      <c r="F42" s="231">
        <v>2640</v>
      </c>
      <c r="G42" s="232">
        <f t="shared" ref="G42" si="5">ROUND(F42*(1+$H$1),2)</f>
        <v>2508</v>
      </c>
      <c r="H42" s="236" t="e">
        <f>ROUND(G42*(1-ALUTECH!#REF!),2)</f>
        <v>#REF!</v>
      </c>
      <c r="I42" s="473" t="s">
        <v>376</v>
      </c>
      <c r="J42" s="474"/>
      <c r="K42" s="282"/>
      <c r="L42" s="299"/>
      <c r="M42" s="308"/>
    </row>
    <row r="43" spans="1:13" s="25" customFormat="1" ht="11.25" customHeight="1">
      <c r="A43" s="131">
        <v>499802500</v>
      </c>
      <c r="B43" s="250" t="s">
        <v>265</v>
      </c>
      <c r="C43" s="181" t="s">
        <v>144</v>
      </c>
      <c r="D43" s="28" t="s">
        <v>15</v>
      </c>
      <c r="E43" s="190" t="s">
        <v>18</v>
      </c>
      <c r="F43" s="231">
        <v>1610.4</v>
      </c>
      <c r="G43" s="231">
        <f t="shared" si="0"/>
        <v>1529.88</v>
      </c>
      <c r="H43" s="236" t="e">
        <f>ROUND(G43*(1-ALUTECH!#REF!),2)</f>
        <v>#REF!</v>
      </c>
      <c r="I43" s="475"/>
      <c r="J43" s="476"/>
      <c r="K43" s="282"/>
      <c r="L43" s="299"/>
      <c r="M43" s="308"/>
    </row>
    <row r="44" spans="1:13" s="25" customFormat="1" ht="11.25" customHeight="1">
      <c r="A44" s="131">
        <v>656000003</v>
      </c>
      <c r="B44" s="269" t="s">
        <v>311</v>
      </c>
      <c r="C44" s="270" t="s">
        <v>312</v>
      </c>
      <c r="D44" s="28" t="s">
        <v>15</v>
      </c>
      <c r="E44" s="190" t="s">
        <v>16</v>
      </c>
      <c r="F44" s="231">
        <v>4077.6</v>
      </c>
      <c r="G44" s="231">
        <f t="shared" ref="G44:G46" si="6">ROUND(F44*(1+$H$1),2)</f>
        <v>3873.72</v>
      </c>
      <c r="H44" s="236" t="e">
        <f>ROUND(G44*(1-ALUTECH!#REF!),2)</f>
        <v>#REF!</v>
      </c>
      <c r="I44" s="475"/>
      <c r="J44" s="476"/>
      <c r="K44" s="282"/>
      <c r="L44" s="299"/>
      <c r="M44" s="308"/>
    </row>
    <row r="45" spans="1:13" s="25" customFormat="1" ht="11.25" customHeight="1">
      <c r="A45" s="131">
        <v>499802400</v>
      </c>
      <c r="B45" s="250" t="s">
        <v>266</v>
      </c>
      <c r="C45" s="181" t="s">
        <v>267</v>
      </c>
      <c r="D45" s="28" t="s">
        <v>15</v>
      </c>
      <c r="E45" s="190" t="s">
        <v>16</v>
      </c>
      <c r="F45" s="231">
        <v>1769.6</v>
      </c>
      <c r="G45" s="231">
        <f t="shared" si="6"/>
        <v>1681.12</v>
      </c>
      <c r="H45" s="236" t="e">
        <f>ROUND(G45*(1-ALUTECH!#REF!),2)</f>
        <v>#REF!</v>
      </c>
      <c r="I45" s="475"/>
      <c r="J45" s="476"/>
      <c r="K45" s="282"/>
      <c r="L45" s="299"/>
      <c r="M45" s="308"/>
    </row>
    <row r="46" spans="1:13" s="25" customFormat="1" ht="11.25" customHeight="1" thickBot="1">
      <c r="A46" s="131">
        <v>656000004</v>
      </c>
      <c r="B46" s="271" t="s">
        <v>313</v>
      </c>
      <c r="C46" s="272" t="s">
        <v>314</v>
      </c>
      <c r="D46" s="28" t="s">
        <v>15</v>
      </c>
      <c r="E46" s="190" t="s">
        <v>16</v>
      </c>
      <c r="F46" s="231">
        <v>4509.6000000000004</v>
      </c>
      <c r="G46" s="231">
        <f t="shared" si="6"/>
        <v>4284.12</v>
      </c>
      <c r="H46" s="236" t="e">
        <f>ROUND(G46*(1-ALUTECH!#REF!),2)</f>
        <v>#REF!</v>
      </c>
      <c r="I46" s="475"/>
      <c r="J46" s="476"/>
      <c r="K46" s="282"/>
      <c r="L46" s="299"/>
      <c r="M46" s="308"/>
    </row>
    <row r="47" spans="1:13" s="25" customFormat="1" ht="13.5" customHeight="1" thickBot="1">
      <c r="A47" s="128" t="s">
        <v>88</v>
      </c>
      <c r="B47" s="129"/>
      <c r="C47" s="154"/>
      <c r="D47" s="129"/>
      <c r="E47" s="129"/>
      <c r="F47" s="150"/>
      <c r="G47" s="150"/>
      <c r="H47" s="150"/>
      <c r="I47" s="150"/>
      <c r="J47" s="130"/>
      <c r="K47" s="282"/>
      <c r="L47" s="299"/>
    </row>
    <row r="48" spans="1:13">
      <c r="A48" s="131">
        <v>494500100</v>
      </c>
      <c r="B48" s="132" t="s">
        <v>72</v>
      </c>
      <c r="C48" s="133" t="s">
        <v>17</v>
      </c>
      <c r="D48" s="134" t="s">
        <v>15</v>
      </c>
      <c r="E48" s="135" t="s">
        <v>16</v>
      </c>
      <c r="F48" s="311">
        <v>26360</v>
      </c>
      <c r="G48" s="234">
        <f>ROUND(F48*(1+$H$1),2)</f>
        <v>25042</v>
      </c>
      <c r="H48" s="235" t="e">
        <f>ROUND(G48*(1-#REF!),2)</f>
        <v>#REF!</v>
      </c>
      <c r="I48" s="477"/>
      <c r="J48" s="478"/>
      <c r="M48" s="307"/>
    </row>
    <row r="49" spans="1:13">
      <c r="A49" s="131">
        <v>494500200</v>
      </c>
      <c r="B49" s="27" t="s">
        <v>73</v>
      </c>
      <c r="C49" s="133" t="s">
        <v>17</v>
      </c>
      <c r="D49" s="28" t="s">
        <v>15</v>
      </c>
      <c r="E49" s="135" t="s">
        <v>16</v>
      </c>
      <c r="F49" s="231">
        <v>27159.200000000001</v>
      </c>
      <c r="G49" s="231">
        <f t="shared" ref="G49:G85" si="7">ROUND(F49*(1+$H$1),2)</f>
        <v>25801.24</v>
      </c>
      <c r="H49" s="236" t="e">
        <f>ROUND(G49*(1-#REF!),2)</f>
        <v>#REF!</v>
      </c>
      <c r="I49" s="477"/>
      <c r="J49" s="478"/>
      <c r="M49" s="307"/>
    </row>
    <row r="50" spans="1:13">
      <c r="A50" s="131">
        <v>494500300</v>
      </c>
      <c r="B50" s="27" t="s">
        <v>74</v>
      </c>
      <c r="C50" s="133" t="s">
        <v>17</v>
      </c>
      <c r="D50" s="28" t="s">
        <v>15</v>
      </c>
      <c r="E50" s="135" t="s">
        <v>16</v>
      </c>
      <c r="F50" s="231">
        <v>31546.400000000001</v>
      </c>
      <c r="G50" s="231">
        <f t="shared" ref="G50:G82" si="8">ROUND(F50*(1+$H$1),2)</f>
        <v>29969.08</v>
      </c>
      <c r="H50" s="236" t="e">
        <f>ROUND(G50*(1-#REF!),2)</f>
        <v>#REF!</v>
      </c>
      <c r="I50" s="477"/>
      <c r="J50" s="478"/>
      <c r="M50" s="307"/>
    </row>
    <row r="51" spans="1:13">
      <c r="A51" s="131">
        <v>494500400</v>
      </c>
      <c r="B51" s="27" t="s">
        <v>75</v>
      </c>
      <c r="C51" s="133" t="s">
        <v>17</v>
      </c>
      <c r="D51" s="28" t="s">
        <v>15</v>
      </c>
      <c r="E51" s="135" t="s">
        <v>16</v>
      </c>
      <c r="F51" s="231">
        <v>29172.799999999999</v>
      </c>
      <c r="G51" s="231">
        <f t="shared" si="8"/>
        <v>27714.16</v>
      </c>
      <c r="H51" s="236" t="e">
        <f>ROUND(G51*(1-#REF!),2)</f>
        <v>#REF!</v>
      </c>
      <c r="I51" s="477"/>
      <c r="J51" s="478"/>
      <c r="M51" s="307"/>
    </row>
    <row r="52" spans="1:13">
      <c r="A52" s="131">
        <v>494500500</v>
      </c>
      <c r="B52" s="27" t="s">
        <v>76</v>
      </c>
      <c r="C52" s="133" t="s">
        <v>17</v>
      </c>
      <c r="D52" s="28" t="s">
        <v>15</v>
      </c>
      <c r="E52" s="135" t="s">
        <v>16</v>
      </c>
      <c r="F52" s="231">
        <v>36293.599999999999</v>
      </c>
      <c r="G52" s="231">
        <f t="shared" si="8"/>
        <v>34478.92</v>
      </c>
      <c r="H52" s="236" t="e">
        <f>ROUND(G52*(1-#REF!),2)</f>
        <v>#REF!</v>
      </c>
      <c r="I52" s="477"/>
      <c r="J52" s="478"/>
      <c r="M52" s="307"/>
    </row>
    <row r="53" spans="1:13">
      <c r="A53" s="131">
        <v>494400100</v>
      </c>
      <c r="B53" s="27" t="s">
        <v>77</v>
      </c>
      <c r="C53" s="133" t="s">
        <v>20</v>
      </c>
      <c r="D53" s="28" t="s">
        <v>15</v>
      </c>
      <c r="E53" s="135" t="s">
        <v>16</v>
      </c>
      <c r="F53" s="231">
        <v>44638.400000000001</v>
      </c>
      <c r="G53" s="231">
        <f t="shared" si="8"/>
        <v>42406.48</v>
      </c>
      <c r="H53" s="236" t="e">
        <f>ROUND(G53*(1-#REF!),2)</f>
        <v>#REF!</v>
      </c>
      <c r="I53" s="477"/>
      <c r="J53" s="478"/>
      <c r="M53" s="307"/>
    </row>
    <row r="54" spans="1:13">
      <c r="A54" s="131">
        <v>494400200</v>
      </c>
      <c r="B54" s="27" t="s">
        <v>78</v>
      </c>
      <c r="C54" s="133" t="s">
        <v>20</v>
      </c>
      <c r="D54" s="28" t="s">
        <v>15</v>
      </c>
      <c r="E54" s="135" t="s">
        <v>16</v>
      </c>
      <c r="F54" s="231">
        <v>49040</v>
      </c>
      <c r="G54" s="231">
        <f t="shared" si="8"/>
        <v>46588</v>
      </c>
      <c r="H54" s="236" t="e">
        <f>ROUND(G54*(1-#REF!),2)</f>
        <v>#REF!</v>
      </c>
      <c r="I54" s="477"/>
      <c r="J54" s="478"/>
      <c r="M54" s="307"/>
    </row>
    <row r="55" spans="1:13">
      <c r="A55" s="131">
        <v>494400300</v>
      </c>
      <c r="B55" s="27" t="s">
        <v>79</v>
      </c>
      <c r="C55" s="133" t="s">
        <v>20</v>
      </c>
      <c r="D55" s="28" t="s">
        <v>15</v>
      </c>
      <c r="E55" s="135" t="s">
        <v>16</v>
      </c>
      <c r="F55" s="231">
        <v>53720</v>
      </c>
      <c r="G55" s="231">
        <f t="shared" si="8"/>
        <v>51034</v>
      </c>
      <c r="H55" s="236" t="e">
        <f>ROUND(G55*(1-#REF!),2)</f>
        <v>#REF!</v>
      </c>
      <c r="I55" s="477"/>
      <c r="J55" s="478"/>
      <c r="M55" s="307"/>
    </row>
    <row r="56" spans="1:13">
      <c r="A56" s="131">
        <v>499501800</v>
      </c>
      <c r="B56" s="27" t="s">
        <v>81</v>
      </c>
      <c r="C56" s="133" t="s">
        <v>89</v>
      </c>
      <c r="D56" s="28" t="s">
        <v>15</v>
      </c>
      <c r="E56" s="190" t="s">
        <v>18</v>
      </c>
      <c r="F56" s="231">
        <v>4077.6</v>
      </c>
      <c r="G56" s="231">
        <f t="shared" si="8"/>
        <v>3873.72</v>
      </c>
      <c r="H56" s="236" t="e">
        <f>ROUND(G56*(1-#REF!),2)</f>
        <v>#REF!</v>
      </c>
      <c r="I56" s="477"/>
      <c r="J56" s="478"/>
      <c r="M56" s="307"/>
    </row>
    <row r="57" spans="1:13">
      <c r="A57" s="131">
        <v>499503400</v>
      </c>
      <c r="B57" s="27" t="s">
        <v>83</v>
      </c>
      <c r="C57" s="133" t="s">
        <v>90</v>
      </c>
      <c r="D57" s="28" t="s">
        <v>15</v>
      </c>
      <c r="E57" s="135" t="s">
        <v>16</v>
      </c>
      <c r="F57" s="231">
        <v>2737.6</v>
      </c>
      <c r="G57" s="231">
        <f t="shared" si="8"/>
        <v>2600.7199999999998</v>
      </c>
      <c r="H57" s="236" t="e">
        <f>ROUND(G57*(1-#REF!),2)</f>
        <v>#REF!</v>
      </c>
      <c r="I57" s="477"/>
      <c r="J57" s="478"/>
      <c r="M57" s="307"/>
    </row>
    <row r="58" spans="1:13">
      <c r="A58" s="131">
        <v>499502400</v>
      </c>
      <c r="B58" s="29" t="s">
        <v>80</v>
      </c>
      <c r="C58" s="133" t="s">
        <v>91</v>
      </c>
      <c r="D58" s="26" t="s">
        <v>15</v>
      </c>
      <c r="E58" s="135" t="s">
        <v>16</v>
      </c>
      <c r="F58" s="312">
        <v>3702.4</v>
      </c>
      <c r="G58" s="231">
        <f t="shared" si="8"/>
        <v>3517.28</v>
      </c>
      <c r="H58" s="236" t="e">
        <f>ROUND(G58*(1-#REF!),2)</f>
        <v>#REF!</v>
      </c>
      <c r="I58" s="477"/>
      <c r="J58" s="478"/>
      <c r="M58" s="307"/>
    </row>
    <row r="59" spans="1:13" s="25" customFormat="1">
      <c r="A59" s="131">
        <v>496940100</v>
      </c>
      <c r="B59" s="27" t="s">
        <v>84</v>
      </c>
      <c r="C59" s="133" t="s">
        <v>5</v>
      </c>
      <c r="D59" s="28" t="s">
        <v>15</v>
      </c>
      <c r="E59" s="135" t="s">
        <v>16</v>
      </c>
      <c r="F59" s="231">
        <v>77298.399999999994</v>
      </c>
      <c r="G59" s="231">
        <f t="shared" si="8"/>
        <v>73433.48</v>
      </c>
      <c r="H59" s="236" t="e">
        <f>ROUND(G59*(1-#REF!),2)</f>
        <v>#REF!</v>
      </c>
      <c r="I59" s="477"/>
      <c r="J59" s="478"/>
      <c r="K59" s="282"/>
      <c r="L59" s="299"/>
      <c r="M59" s="307"/>
    </row>
    <row r="60" spans="1:13" s="25" customFormat="1">
      <c r="A60" s="131">
        <v>496940200</v>
      </c>
      <c r="B60" s="27" t="s">
        <v>85</v>
      </c>
      <c r="C60" s="133" t="s">
        <v>5</v>
      </c>
      <c r="D60" s="28" t="s">
        <v>15</v>
      </c>
      <c r="E60" s="135" t="s">
        <v>16</v>
      </c>
      <c r="F60" s="231">
        <v>96722.4</v>
      </c>
      <c r="G60" s="231">
        <f t="shared" si="8"/>
        <v>91886.28</v>
      </c>
      <c r="H60" s="236" t="e">
        <f>ROUND(G60*(1-#REF!),2)</f>
        <v>#REF!</v>
      </c>
      <c r="I60" s="477"/>
      <c r="J60" s="478"/>
      <c r="K60" s="282"/>
      <c r="L60" s="299"/>
      <c r="M60" s="307"/>
    </row>
    <row r="61" spans="1:13" s="25" customFormat="1">
      <c r="A61" s="131">
        <v>499501200</v>
      </c>
      <c r="B61" s="27" t="s">
        <v>86</v>
      </c>
      <c r="C61" s="133" t="s">
        <v>87</v>
      </c>
      <c r="D61" s="28" t="s">
        <v>15</v>
      </c>
      <c r="E61" s="135" t="s">
        <v>19</v>
      </c>
      <c r="F61" s="231">
        <v>1161.5999999999999</v>
      </c>
      <c r="G61" s="231">
        <f t="shared" si="8"/>
        <v>1103.52</v>
      </c>
      <c r="H61" s="236" t="e">
        <f>ROUND(G61*(1-#REF!),2)</f>
        <v>#REF!</v>
      </c>
      <c r="I61" s="477"/>
      <c r="J61" s="478"/>
      <c r="K61" s="282"/>
      <c r="L61" s="299"/>
      <c r="M61" s="307"/>
    </row>
    <row r="62" spans="1:13" s="25" customFormat="1">
      <c r="A62" s="333">
        <v>496892400</v>
      </c>
      <c r="B62" s="334" t="s">
        <v>344</v>
      </c>
      <c r="C62" s="335" t="s">
        <v>346</v>
      </c>
      <c r="D62" s="336" t="s">
        <v>347</v>
      </c>
      <c r="E62" s="337" t="s">
        <v>25</v>
      </c>
      <c r="F62" s="338">
        <v>197.6</v>
      </c>
      <c r="G62" s="338">
        <f t="shared" ref="G62:G67" si="9">ROUND(F62*(1+$H$1),2)</f>
        <v>187.72</v>
      </c>
      <c r="H62" s="339" t="e">
        <f>ROUND(G62*(1-#REF!),2)</f>
        <v>#REF!</v>
      </c>
      <c r="I62" s="490" t="s">
        <v>372</v>
      </c>
      <c r="J62" s="491"/>
      <c r="K62" s="282"/>
      <c r="L62" s="299"/>
      <c r="M62" s="307"/>
    </row>
    <row r="63" spans="1:13" s="25" customFormat="1">
      <c r="A63" s="131">
        <v>647000037</v>
      </c>
      <c r="B63" s="27" t="s">
        <v>368</v>
      </c>
      <c r="C63" s="133" t="s">
        <v>371</v>
      </c>
      <c r="D63" s="28" t="s">
        <v>347</v>
      </c>
      <c r="E63" s="135" t="s">
        <v>25</v>
      </c>
      <c r="F63" s="231">
        <v>202.4</v>
      </c>
      <c r="G63" s="231">
        <f t="shared" ref="G63" si="10">ROUND(F63*(1+$H$1),2)</f>
        <v>192.28</v>
      </c>
      <c r="H63" s="236" t="e">
        <f>ROUND(G63*(1-#REF!),2)</f>
        <v>#REF!</v>
      </c>
      <c r="I63" s="477"/>
      <c r="J63" s="478"/>
      <c r="K63" s="282"/>
      <c r="L63" s="299"/>
      <c r="M63" s="307"/>
    </row>
    <row r="64" spans="1:13" s="25" customFormat="1">
      <c r="A64" s="131">
        <v>496892500</v>
      </c>
      <c r="B64" s="27" t="s">
        <v>345</v>
      </c>
      <c r="C64" s="133" t="s">
        <v>348</v>
      </c>
      <c r="D64" s="28" t="s">
        <v>347</v>
      </c>
      <c r="E64" s="135" t="s">
        <v>16</v>
      </c>
      <c r="F64" s="231">
        <v>320</v>
      </c>
      <c r="G64" s="231">
        <f t="shared" si="9"/>
        <v>304</v>
      </c>
      <c r="H64" s="236" t="e">
        <f>ROUND(G64*(1-#REF!),2)</f>
        <v>#REF!</v>
      </c>
      <c r="I64" s="477"/>
      <c r="J64" s="478"/>
      <c r="K64" s="282"/>
      <c r="L64" s="299"/>
      <c r="M64" s="307"/>
    </row>
    <row r="65" spans="1:13" s="25" customFormat="1">
      <c r="A65" s="131">
        <v>647000027</v>
      </c>
      <c r="B65" s="27" t="s">
        <v>341</v>
      </c>
      <c r="C65" s="133" t="s">
        <v>349</v>
      </c>
      <c r="D65" s="28" t="s">
        <v>15</v>
      </c>
      <c r="E65" s="135" t="s">
        <v>16</v>
      </c>
      <c r="F65" s="231">
        <v>4156</v>
      </c>
      <c r="G65" s="231">
        <f t="shared" si="9"/>
        <v>3948.2</v>
      </c>
      <c r="H65" s="236" t="e">
        <f>ROUND(G65*(1-#REF!),2)</f>
        <v>#REF!</v>
      </c>
      <c r="I65" s="477"/>
      <c r="J65" s="478"/>
      <c r="K65" s="282"/>
      <c r="L65" s="299"/>
      <c r="M65" s="307"/>
    </row>
    <row r="66" spans="1:13" s="25" customFormat="1">
      <c r="A66" s="131">
        <v>647000028</v>
      </c>
      <c r="B66" s="27" t="s">
        <v>342</v>
      </c>
      <c r="C66" s="133" t="s">
        <v>350</v>
      </c>
      <c r="D66" s="28" t="s">
        <v>15</v>
      </c>
      <c r="E66" s="135" t="s">
        <v>16</v>
      </c>
      <c r="F66" s="231">
        <v>5133.6000000000004</v>
      </c>
      <c r="G66" s="231">
        <f t="shared" si="9"/>
        <v>4876.92</v>
      </c>
      <c r="H66" s="236" t="e">
        <f>ROUND(G66*(1-#REF!),2)</f>
        <v>#REF!</v>
      </c>
      <c r="I66" s="477"/>
      <c r="J66" s="478"/>
      <c r="K66" s="282"/>
      <c r="L66" s="299"/>
      <c r="M66" s="307"/>
    </row>
    <row r="67" spans="1:13" s="25" customFormat="1">
      <c r="A67" s="131">
        <v>647000029</v>
      </c>
      <c r="B67" s="27" t="s">
        <v>343</v>
      </c>
      <c r="C67" s="133" t="s">
        <v>351</v>
      </c>
      <c r="D67" s="28" t="s">
        <v>15</v>
      </c>
      <c r="E67" s="135" t="s">
        <v>16</v>
      </c>
      <c r="F67" s="231">
        <v>6112</v>
      </c>
      <c r="G67" s="231">
        <f t="shared" si="9"/>
        <v>5806.4</v>
      </c>
      <c r="H67" s="236" t="e">
        <f>ROUND(G67*(1-#REF!),2)</f>
        <v>#REF!</v>
      </c>
      <c r="I67" s="477"/>
      <c r="J67" s="478"/>
      <c r="K67" s="282"/>
      <c r="L67" s="299"/>
      <c r="M67" s="307"/>
    </row>
    <row r="68" spans="1:13" s="25" customFormat="1" ht="11.25" customHeight="1">
      <c r="A68" s="131">
        <v>497300300</v>
      </c>
      <c r="B68" s="29" t="s">
        <v>108</v>
      </c>
      <c r="C68" s="241" t="s">
        <v>117</v>
      </c>
      <c r="D68" s="28" t="s">
        <v>15</v>
      </c>
      <c r="E68" s="190" t="s">
        <v>16</v>
      </c>
      <c r="F68" s="312">
        <v>1465.6</v>
      </c>
      <c r="G68" s="231">
        <f t="shared" si="8"/>
        <v>1392.32</v>
      </c>
      <c r="H68" s="236" t="e">
        <f>ROUND(G68*(1-#REF!),2)</f>
        <v>#REF!</v>
      </c>
      <c r="I68" s="477"/>
      <c r="J68" s="478"/>
      <c r="K68" s="282"/>
      <c r="L68" s="299"/>
      <c r="M68" s="307"/>
    </row>
    <row r="69" spans="1:13" s="25" customFormat="1" ht="11.25" customHeight="1">
      <c r="A69" s="131">
        <v>497300400</v>
      </c>
      <c r="B69" s="29" t="s">
        <v>109</v>
      </c>
      <c r="C69" s="133" t="s">
        <v>118</v>
      </c>
      <c r="D69" s="28" t="s">
        <v>15</v>
      </c>
      <c r="E69" s="135" t="s">
        <v>16</v>
      </c>
      <c r="F69" s="312">
        <v>1465.6</v>
      </c>
      <c r="G69" s="231">
        <f t="shared" si="8"/>
        <v>1392.32</v>
      </c>
      <c r="H69" s="236" t="e">
        <f>ROUND(G69*(1-#REF!),2)</f>
        <v>#REF!</v>
      </c>
      <c r="I69" s="477"/>
      <c r="J69" s="478"/>
      <c r="K69" s="282"/>
      <c r="L69" s="299"/>
      <c r="M69" s="307"/>
    </row>
    <row r="70" spans="1:13" s="25" customFormat="1" ht="11.25" customHeight="1">
      <c r="A70" s="131">
        <v>497300500</v>
      </c>
      <c r="B70" s="29" t="s">
        <v>110</v>
      </c>
      <c r="C70" s="133" t="s">
        <v>119</v>
      </c>
      <c r="D70" s="28" t="s">
        <v>15</v>
      </c>
      <c r="E70" s="135" t="s">
        <v>16</v>
      </c>
      <c r="F70" s="312">
        <v>1465.6</v>
      </c>
      <c r="G70" s="231">
        <f t="shared" si="8"/>
        <v>1392.32</v>
      </c>
      <c r="H70" s="236" t="e">
        <f>ROUND(G70*(1-#REF!),2)</f>
        <v>#REF!</v>
      </c>
      <c r="I70" s="477"/>
      <c r="J70" s="478"/>
      <c r="K70" s="282"/>
      <c r="L70" s="299"/>
      <c r="M70" s="307"/>
    </row>
    <row r="71" spans="1:13" s="25" customFormat="1" ht="11.25" customHeight="1">
      <c r="A71" s="131">
        <v>497300600</v>
      </c>
      <c r="B71" s="29" t="s">
        <v>111</v>
      </c>
      <c r="C71" s="133" t="s">
        <v>120</v>
      </c>
      <c r="D71" s="28" t="s">
        <v>15</v>
      </c>
      <c r="E71" s="135" t="s">
        <v>16</v>
      </c>
      <c r="F71" s="312">
        <v>1465.6</v>
      </c>
      <c r="G71" s="231">
        <f t="shared" si="8"/>
        <v>1392.32</v>
      </c>
      <c r="H71" s="236" t="e">
        <f>ROUND(G71*(1-#REF!),2)</f>
        <v>#REF!</v>
      </c>
      <c r="I71" s="477"/>
      <c r="J71" s="478"/>
      <c r="K71" s="282"/>
      <c r="L71" s="299"/>
      <c r="M71" s="307"/>
    </row>
    <row r="72" spans="1:13" s="25" customFormat="1" ht="11.25" customHeight="1">
      <c r="A72" s="131">
        <v>497300700</v>
      </c>
      <c r="B72" s="29" t="s">
        <v>107</v>
      </c>
      <c r="C72" s="133" t="s">
        <v>121</v>
      </c>
      <c r="D72" s="28" t="s">
        <v>15</v>
      </c>
      <c r="E72" s="135" t="s">
        <v>16</v>
      </c>
      <c r="F72" s="312">
        <v>1465.6</v>
      </c>
      <c r="G72" s="231">
        <f t="shared" si="8"/>
        <v>1392.32</v>
      </c>
      <c r="H72" s="236" t="e">
        <f>ROUND(G72*(1-#REF!),2)</f>
        <v>#REF!</v>
      </c>
      <c r="I72" s="477"/>
      <c r="J72" s="478"/>
      <c r="K72" s="282"/>
      <c r="L72" s="299"/>
      <c r="M72" s="307"/>
    </row>
    <row r="73" spans="1:13" s="25" customFormat="1" ht="11.25" customHeight="1">
      <c r="A73" s="131">
        <v>497300800</v>
      </c>
      <c r="B73" s="29" t="s">
        <v>113</v>
      </c>
      <c r="C73" s="133" t="s">
        <v>122</v>
      </c>
      <c r="D73" s="28" t="s">
        <v>15</v>
      </c>
      <c r="E73" s="135" t="s">
        <v>16</v>
      </c>
      <c r="F73" s="312">
        <v>1708</v>
      </c>
      <c r="G73" s="231">
        <f t="shared" si="8"/>
        <v>1622.6</v>
      </c>
      <c r="H73" s="236" t="e">
        <f>ROUND(G73*(1-#REF!),2)</f>
        <v>#REF!</v>
      </c>
      <c r="I73" s="477"/>
      <c r="J73" s="478"/>
      <c r="K73" s="282"/>
      <c r="L73" s="299"/>
      <c r="M73" s="307"/>
    </row>
    <row r="74" spans="1:13" s="25" customFormat="1" ht="11.25" customHeight="1">
      <c r="A74" s="131">
        <v>497300900</v>
      </c>
      <c r="B74" s="29" t="s">
        <v>114</v>
      </c>
      <c r="C74" s="133" t="s">
        <v>123</v>
      </c>
      <c r="D74" s="28" t="s">
        <v>15</v>
      </c>
      <c r="E74" s="135" t="s">
        <v>16</v>
      </c>
      <c r="F74" s="312">
        <v>1708</v>
      </c>
      <c r="G74" s="231">
        <f t="shared" si="8"/>
        <v>1622.6</v>
      </c>
      <c r="H74" s="236" t="e">
        <f>ROUND(G74*(1-#REF!),2)</f>
        <v>#REF!</v>
      </c>
      <c r="I74" s="477"/>
      <c r="J74" s="478"/>
      <c r="K74" s="282"/>
      <c r="L74" s="299"/>
      <c r="M74" s="307"/>
    </row>
    <row r="75" spans="1:13" s="25" customFormat="1" ht="11.25" customHeight="1">
      <c r="A75" s="131">
        <v>497301000</v>
      </c>
      <c r="B75" s="29" t="s">
        <v>115</v>
      </c>
      <c r="C75" s="133" t="s">
        <v>124</v>
      </c>
      <c r="D75" s="28" t="s">
        <v>15</v>
      </c>
      <c r="E75" s="135" t="s">
        <v>16</v>
      </c>
      <c r="F75" s="312">
        <v>1708</v>
      </c>
      <c r="G75" s="231">
        <f t="shared" si="8"/>
        <v>1622.6</v>
      </c>
      <c r="H75" s="236" t="e">
        <f>ROUND(G75*(1-#REF!),2)</f>
        <v>#REF!</v>
      </c>
      <c r="I75" s="477"/>
      <c r="J75" s="478"/>
      <c r="K75" s="282"/>
      <c r="L75" s="299"/>
      <c r="M75" s="307"/>
    </row>
    <row r="76" spans="1:13" s="25" customFormat="1" ht="11.25" customHeight="1">
      <c r="A76" s="131">
        <v>497301100</v>
      </c>
      <c r="B76" s="29" t="s">
        <v>116</v>
      </c>
      <c r="C76" s="133" t="s">
        <v>125</v>
      </c>
      <c r="D76" s="28" t="s">
        <v>15</v>
      </c>
      <c r="E76" s="135" t="s">
        <v>16</v>
      </c>
      <c r="F76" s="312">
        <v>1708</v>
      </c>
      <c r="G76" s="231">
        <f t="shared" si="8"/>
        <v>1622.6</v>
      </c>
      <c r="H76" s="236" t="e">
        <f>ROUND(G76*(1-#REF!),2)</f>
        <v>#REF!</v>
      </c>
      <c r="I76" s="477"/>
      <c r="J76" s="478"/>
      <c r="K76" s="282"/>
      <c r="L76" s="299"/>
      <c r="M76" s="307"/>
    </row>
    <row r="77" spans="1:13" s="25" customFormat="1" ht="11.25" customHeight="1">
      <c r="A77" s="131">
        <v>497301200</v>
      </c>
      <c r="B77" s="29" t="s">
        <v>112</v>
      </c>
      <c r="C77" s="133" t="s">
        <v>92</v>
      </c>
      <c r="D77" s="28" t="s">
        <v>15</v>
      </c>
      <c r="E77" s="135" t="s">
        <v>16</v>
      </c>
      <c r="F77" s="312">
        <v>1708</v>
      </c>
      <c r="G77" s="231">
        <f t="shared" si="8"/>
        <v>1622.6</v>
      </c>
      <c r="H77" s="236" t="e">
        <f>ROUND(G77*(1-#REF!),2)</f>
        <v>#REF!</v>
      </c>
      <c r="I77" s="477"/>
      <c r="J77" s="478"/>
      <c r="K77" s="282"/>
      <c r="L77" s="299"/>
      <c r="M77" s="307"/>
    </row>
    <row r="78" spans="1:13" s="25" customFormat="1" ht="11.25" customHeight="1">
      <c r="A78" s="180">
        <v>647000001</v>
      </c>
      <c r="B78" s="27" t="s">
        <v>235</v>
      </c>
      <c r="C78" s="181" t="s">
        <v>236</v>
      </c>
      <c r="D78" s="28" t="s">
        <v>15</v>
      </c>
      <c r="E78" s="182" t="s">
        <v>16</v>
      </c>
      <c r="F78" s="231">
        <v>6444.8</v>
      </c>
      <c r="G78" s="231">
        <f t="shared" si="8"/>
        <v>6122.56</v>
      </c>
      <c r="H78" s="236" t="e">
        <f>ROUND(G78*(1-#REF!),2)</f>
        <v>#REF!</v>
      </c>
      <c r="I78" s="477"/>
      <c r="J78" s="478"/>
      <c r="K78" s="282"/>
      <c r="L78" s="299"/>
      <c r="M78" s="307"/>
    </row>
    <row r="79" spans="1:13" s="25" customFormat="1" ht="11.25" customHeight="1">
      <c r="A79" s="178">
        <v>492300300</v>
      </c>
      <c r="B79" s="27" t="s">
        <v>331</v>
      </c>
      <c r="C79" s="133" t="s">
        <v>106</v>
      </c>
      <c r="D79" s="28" t="s">
        <v>15</v>
      </c>
      <c r="E79" s="135" t="s">
        <v>16</v>
      </c>
      <c r="F79" s="231">
        <v>26372</v>
      </c>
      <c r="G79" s="231">
        <f t="shared" si="8"/>
        <v>25053.4</v>
      </c>
      <c r="H79" s="236" t="e">
        <f>ROUND(G79*(1-#REF!),2)</f>
        <v>#REF!</v>
      </c>
      <c r="I79" s="477"/>
      <c r="J79" s="478"/>
      <c r="K79" s="282"/>
      <c r="L79" s="299"/>
      <c r="M79" s="307"/>
    </row>
    <row r="80" spans="1:13" s="25" customFormat="1" ht="11.25" customHeight="1">
      <c r="A80" s="178">
        <v>492300400</v>
      </c>
      <c r="B80" s="27" t="s">
        <v>332</v>
      </c>
      <c r="C80" s="133" t="s">
        <v>106</v>
      </c>
      <c r="D80" s="28" t="s">
        <v>15</v>
      </c>
      <c r="E80" s="135" t="s">
        <v>16</v>
      </c>
      <c r="F80" s="231">
        <v>27640.799999999999</v>
      </c>
      <c r="G80" s="231">
        <f t="shared" ref="G80:G81" si="11">ROUND(F80*(1+$H$1),2)</f>
        <v>26258.76</v>
      </c>
      <c r="H80" s="236" t="e">
        <f>ROUND(G80*(1-#REF!),2)</f>
        <v>#REF!</v>
      </c>
      <c r="I80" s="477"/>
      <c r="J80" s="478"/>
      <c r="K80" s="282"/>
      <c r="L80" s="299"/>
      <c r="M80" s="307"/>
    </row>
    <row r="81" spans="1:13" s="25" customFormat="1" ht="11.25" customHeight="1">
      <c r="A81" s="178">
        <v>492300100</v>
      </c>
      <c r="B81" s="27" t="s">
        <v>104</v>
      </c>
      <c r="C81" s="133" t="s">
        <v>106</v>
      </c>
      <c r="D81" s="28" t="s">
        <v>15</v>
      </c>
      <c r="E81" s="135" t="s">
        <v>16</v>
      </c>
      <c r="F81" s="231">
        <v>23019.200000000001</v>
      </c>
      <c r="G81" s="231">
        <f t="shared" si="11"/>
        <v>21868.240000000002</v>
      </c>
      <c r="H81" s="236" t="e">
        <f>ROUND(G81*(1-#REF!),2)</f>
        <v>#REF!</v>
      </c>
      <c r="I81" s="477"/>
      <c r="J81" s="478"/>
      <c r="K81" s="282"/>
      <c r="L81" s="299"/>
      <c r="M81" s="307"/>
    </row>
    <row r="82" spans="1:13" s="25" customFormat="1" ht="11.25" customHeight="1" thickBot="1">
      <c r="A82" s="131">
        <v>492300200</v>
      </c>
      <c r="B82" s="29" t="s">
        <v>105</v>
      </c>
      <c r="C82" s="133" t="s">
        <v>106</v>
      </c>
      <c r="D82" s="28" t="s">
        <v>15</v>
      </c>
      <c r="E82" s="135" t="s">
        <v>16</v>
      </c>
      <c r="F82" s="312">
        <v>24309.599999999999</v>
      </c>
      <c r="G82" s="231">
        <f t="shared" si="8"/>
        <v>23094.12</v>
      </c>
      <c r="H82" s="236" t="e">
        <f>ROUND(G82*(1-#REF!),2)</f>
        <v>#REF!</v>
      </c>
      <c r="I82" s="477"/>
      <c r="J82" s="478"/>
      <c r="K82" s="282"/>
      <c r="L82" s="299"/>
      <c r="M82" s="307"/>
    </row>
    <row r="83" spans="1:13" s="33" customFormat="1" ht="13.5" customHeight="1" thickBot="1">
      <c r="A83" s="151" t="s">
        <v>28</v>
      </c>
      <c r="B83" s="152"/>
      <c r="C83" s="155"/>
      <c r="D83" s="152"/>
      <c r="E83" s="152"/>
      <c r="F83" s="237"/>
      <c r="G83" s="237"/>
      <c r="H83" s="237"/>
      <c r="I83" s="224"/>
      <c r="J83" s="224"/>
      <c r="K83" s="282"/>
      <c r="L83" s="299"/>
      <c r="M83" s="242"/>
    </row>
    <row r="84" spans="1:13" s="34" customFormat="1">
      <c r="A84" s="35">
        <v>495410300</v>
      </c>
      <c r="B84" s="35">
        <v>91419</v>
      </c>
      <c r="C84" s="156" t="s">
        <v>29</v>
      </c>
      <c r="D84" s="36" t="s">
        <v>15</v>
      </c>
      <c r="E84" s="37" t="s">
        <v>16</v>
      </c>
      <c r="F84" s="232">
        <v>33129.599999999999</v>
      </c>
      <c r="G84" s="232">
        <f t="shared" si="7"/>
        <v>31473.119999999999</v>
      </c>
      <c r="H84" s="233" t="e">
        <f>ROUND(G84*(1-#REF!),2)</f>
        <v>#REF!</v>
      </c>
      <c r="I84" s="225"/>
      <c r="J84" s="222"/>
      <c r="K84" s="282"/>
      <c r="L84" s="299"/>
      <c r="M84" s="307"/>
    </row>
    <row r="85" spans="1:13" s="34" customFormat="1">
      <c r="A85" s="35">
        <v>495430200</v>
      </c>
      <c r="B85" s="35">
        <v>91398</v>
      </c>
      <c r="C85" s="156" t="s">
        <v>30</v>
      </c>
      <c r="D85" s="36" t="s">
        <v>15</v>
      </c>
      <c r="E85" s="37" t="s">
        <v>16</v>
      </c>
      <c r="F85" s="232">
        <v>40124.800000000003</v>
      </c>
      <c r="G85" s="232">
        <f t="shared" si="7"/>
        <v>38118.559999999998</v>
      </c>
      <c r="H85" s="233" t="e">
        <f>ROUND(G85*(1-#REF!),2)</f>
        <v>#REF!</v>
      </c>
      <c r="I85" s="225"/>
      <c r="J85" s="222"/>
      <c r="K85" s="282"/>
      <c r="L85" s="299"/>
      <c r="M85" s="307"/>
    </row>
    <row r="86" spans="1:13" s="34" customFormat="1">
      <c r="A86" s="38">
        <v>495201800</v>
      </c>
      <c r="B86" s="38">
        <v>115990</v>
      </c>
      <c r="C86" s="157" t="s">
        <v>31</v>
      </c>
      <c r="D86" s="36" t="s">
        <v>15</v>
      </c>
      <c r="E86" s="37" t="s">
        <v>16</v>
      </c>
      <c r="F86" s="232">
        <v>43520</v>
      </c>
      <c r="G86" s="232">
        <f t="shared" ref="G86:G135" si="12">ROUND(F86*(1+$H$1),2)</f>
        <v>41344</v>
      </c>
      <c r="H86" s="233" t="e">
        <f>ROUND(G86*(1-#REF!),2)</f>
        <v>#REF!</v>
      </c>
      <c r="I86" s="225"/>
      <c r="J86" s="222"/>
      <c r="K86" s="282"/>
      <c r="L86" s="299"/>
      <c r="M86" s="307"/>
    </row>
    <row r="87" spans="1:13" s="34" customFormat="1">
      <c r="A87" s="38">
        <v>495202200</v>
      </c>
      <c r="B87" s="38">
        <v>115992</v>
      </c>
      <c r="C87" s="157" t="s">
        <v>32</v>
      </c>
      <c r="D87" s="36" t="s">
        <v>15</v>
      </c>
      <c r="E87" s="37" t="s">
        <v>16</v>
      </c>
      <c r="F87" s="232">
        <v>68932.800000000003</v>
      </c>
      <c r="G87" s="232">
        <f t="shared" si="12"/>
        <v>65486.16</v>
      </c>
      <c r="H87" s="233" t="e">
        <f>ROUND(G87*(1-#REF!),2)</f>
        <v>#REF!</v>
      </c>
      <c r="I87" s="225"/>
      <c r="J87" s="222"/>
      <c r="K87" s="282"/>
      <c r="L87" s="299"/>
      <c r="M87" s="307"/>
    </row>
    <row r="88" spans="1:13" s="34" customFormat="1">
      <c r="A88" s="38">
        <v>495200600</v>
      </c>
      <c r="B88" s="38">
        <v>105104</v>
      </c>
      <c r="C88" s="157" t="s">
        <v>33</v>
      </c>
      <c r="D88" s="39" t="s">
        <v>15</v>
      </c>
      <c r="E88" s="40" t="s">
        <v>16</v>
      </c>
      <c r="F88" s="232">
        <v>51648</v>
      </c>
      <c r="G88" s="232">
        <f t="shared" si="12"/>
        <v>49065.599999999999</v>
      </c>
      <c r="H88" s="233" t="e">
        <f>ROUND(G88*(1-#REF!),2)</f>
        <v>#REF!</v>
      </c>
      <c r="I88" s="226"/>
      <c r="J88" s="222"/>
      <c r="K88" s="282"/>
      <c r="L88" s="299"/>
      <c r="M88" s="307"/>
    </row>
    <row r="89" spans="1:13" s="34" customFormat="1">
      <c r="A89" s="38">
        <v>495200700</v>
      </c>
      <c r="B89" s="38">
        <v>105105</v>
      </c>
      <c r="C89" s="157" t="s">
        <v>34</v>
      </c>
      <c r="D89" s="39" t="s">
        <v>15</v>
      </c>
      <c r="E89" s="40" t="s">
        <v>16</v>
      </c>
      <c r="F89" s="232">
        <v>42697.599999999999</v>
      </c>
      <c r="G89" s="232">
        <f t="shared" si="12"/>
        <v>40562.720000000001</v>
      </c>
      <c r="H89" s="233" t="e">
        <f>ROUND(G89*(1-#REF!),2)</f>
        <v>#REF!</v>
      </c>
      <c r="I89" s="227"/>
      <c r="J89" s="222"/>
      <c r="K89" s="282"/>
      <c r="L89" s="299"/>
      <c r="M89" s="307"/>
    </row>
    <row r="90" spans="1:13" s="34" customFormat="1">
      <c r="A90" s="44">
        <v>492200800</v>
      </c>
      <c r="B90" s="44">
        <v>106327</v>
      </c>
      <c r="C90" s="158" t="s">
        <v>35</v>
      </c>
      <c r="D90" s="45" t="s">
        <v>15</v>
      </c>
      <c r="E90" s="46" t="s">
        <v>16</v>
      </c>
      <c r="F90" s="232">
        <v>15432</v>
      </c>
      <c r="G90" s="232">
        <f t="shared" si="12"/>
        <v>14660.4</v>
      </c>
      <c r="H90" s="233" t="e">
        <f>ROUND(G90*(1-#REF!),2)</f>
        <v>#REF!</v>
      </c>
      <c r="I90" s="225"/>
      <c r="J90" s="222"/>
      <c r="K90" s="282"/>
      <c r="L90" s="299"/>
      <c r="M90" s="307"/>
    </row>
    <row r="91" spans="1:13" s="34" customFormat="1">
      <c r="A91" s="47">
        <v>492200900</v>
      </c>
      <c r="B91" s="48">
        <v>106328</v>
      </c>
      <c r="C91" s="159" t="s">
        <v>36</v>
      </c>
      <c r="D91" s="45" t="s">
        <v>15</v>
      </c>
      <c r="E91" s="46" t="s">
        <v>16</v>
      </c>
      <c r="F91" s="232">
        <v>17489.599999999999</v>
      </c>
      <c r="G91" s="232">
        <f t="shared" si="12"/>
        <v>16615.12</v>
      </c>
      <c r="H91" s="233" t="e">
        <f>ROUND(G91*(1-#REF!),2)</f>
        <v>#REF!</v>
      </c>
      <c r="I91" s="225"/>
      <c r="J91" s="222"/>
      <c r="K91" s="282"/>
      <c r="L91" s="299"/>
      <c r="M91" s="307"/>
    </row>
    <row r="92" spans="1:13" s="34" customFormat="1">
      <c r="A92" s="47">
        <v>492201300</v>
      </c>
      <c r="B92" s="48">
        <v>115448</v>
      </c>
      <c r="C92" s="159" t="s">
        <v>37</v>
      </c>
      <c r="D92" s="45" t="s">
        <v>15</v>
      </c>
      <c r="E92" s="46" t="s">
        <v>16</v>
      </c>
      <c r="F92" s="232">
        <v>19033.599999999999</v>
      </c>
      <c r="G92" s="232">
        <f t="shared" si="12"/>
        <v>18081.919999999998</v>
      </c>
      <c r="H92" s="233" t="e">
        <f>ROUND(G92*(1-#REF!),2)</f>
        <v>#REF!</v>
      </c>
      <c r="I92" s="225"/>
      <c r="J92" s="222"/>
      <c r="K92" s="282"/>
      <c r="L92" s="299"/>
      <c r="M92" s="307"/>
    </row>
    <row r="93" spans="1:13" s="34" customFormat="1">
      <c r="A93" s="47">
        <v>492200300</v>
      </c>
      <c r="B93" s="48">
        <v>100972</v>
      </c>
      <c r="C93" s="159" t="s">
        <v>38</v>
      </c>
      <c r="D93" s="45" t="s">
        <v>15</v>
      </c>
      <c r="E93" s="46" t="s">
        <v>16</v>
      </c>
      <c r="F93" s="232">
        <v>16667.2</v>
      </c>
      <c r="G93" s="232">
        <f t="shared" si="12"/>
        <v>15833.84</v>
      </c>
      <c r="H93" s="233" t="e">
        <f>ROUND(G93*(1-#REF!),2)</f>
        <v>#REF!</v>
      </c>
      <c r="I93" s="226"/>
      <c r="J93" s="222"/>
      <c r="K93" s="282"/>
      <c r="L93" s="299"/>
      <c r="M93" s="307"/>
    </row>
    <row r="94" spans="1:13" s="34" customFormat="1">
      <c r="A94" s="49">
        <v>492200400</v>
      </c>
      <c r="B94" s="49">
        <v>100973</v>
      </c>
      <c r="C94" s="160" t="s">
        <v>39</v>
      </c>
      <c r="D94" s="50" t="s">
        <v>15</v>
      </c>
      <c r="E94" s="51" t="s">
        <v>16</v>
      </c>
      <c r="F94" s="232">
        <v>20061.599999999999</v>
      </c>
      <c r="G94" s="232">
        <f t="shared" si="12"/>
        <v>19058.52</v>
      </c>
      <c r="H94" s="233" t="e">
        <f>ROUND(G94*(1-#REF!),2)</f>
        <v>#REF!</v>
      </c>
      <c r="I94" s="226"/>
      <c r="J94" s="222"/>
      <c r="K94" s="282"/>
      <c r="L94" s="299"/>
      <c r="M94" s="307"/>
    </row>
    <row r="95" spans="1:13" s="34" customFormat="1">
      <c r="A95" s="41">
        <v>499900400</v>
      </c>
      <c r="B95" s="42">
        <v>91429</v>
      </c>
      <c r="C95" s="161" t="s">
        <v>40</v>
      </c>
      <c r="D95" s="56" t="s">
        <v>15</v>
      </c>
      <c r="E95" s="43" t="s">
        <v>16</v>
      </c>
      <c r="F95" s="232">
        <v>17078.400000000001</v>
      </c>
      <c r="G95" s="232">
        <f t="shared" si="12"/>
        <v>16224.48</v>
      </c>
      <c r="H95" s="233" t="e">
        <f>ROUND(G95*(1-#REF!),2)</f>
        <v>#REF!</v>
      </c>
      <c r="I95" s="225"/>
      <c r="J95" s="222"/>
      <c r="K95" s="282"/>
      <c r="L95" s="299"/>
      <c r="M95" s="307"/>
    </row>
    <row r="96" spans="1:13" s="34" customFormat="1">
      <c r="A96" s="57">
        <v>499900300</v>
      </c>
      <c r="B96" s="58">
        <v>91428</v>
      </c>
      <c r="C96" s="162" t="s">
        <v>41</v>
      </c>
      <c r="D96" s="59" t="s">
        <v>15</v>
      </c>
      <c r="E96" s="60" t="s">
        <v>16</v>
      </c>
      <c r="F96" s="232">
        <v>17078.400000000001</v>
      </c>
      <c r="G96" s="232">
        <f t="shared" si="12"/>
        <v>16224.48</v>
      </c>
      <c r="H96" s="233" t="e">
        <f>ROUND(G96*(1-#REF!),2)</f>
        <v>#REF!</v>
      </c>
      <c r="I96" s="225"/>
      <c r="J96" s="222"/>
      <c r="K96" s="282"/>
      <c r="L96" s="299"/>
      <c r="M96" s="307"/>
    </row>
    <row r="97" spans="1:13" s="34" customFormat="1">
      <c r="A97" s="47">
        <v>4009109</v>
      </c>
      <c r="B97" s="48">
        <v>8052932</v>
      </c>
      <c r="C97" s="159" t="s">
        <v>42</v>
      </c>
      <c r="D97" s="45" t="s">
        <v>15</v>
      </c>
      <c r="E97" s="46" t="s">
        <v>16</v>
      </c>
      <c r="F97" s="232">
        <v>28214.400000000001</v>
      </c>
      <c r="G97" s="232">
        <f t="shared" si="12"/>
        <v>26803.68</v>
      </c>
      <c r="H97" s="233" t="e">
        <f>ROUND(G97*(1-#REF!),2)</f>
        <v>#REF!</v>
      </c>
      <c r="I97" s="225"/>
      <c r="J97" s="222"/>
      <c r="K97" s="282"/>
      <c r="L97" s="299"/>
      <c r="M97" s="307"/>
    </row>
    <row r="98" spans="1:13" s="34" customFormat="1" ht="20.399999999999999">
      <c r="A98" s="52">
        <v>497201000</v>
      </c>
      <c r="B98" s="321">
        <v>122421</v>
      </c>
      <c r="C98" s="322" t="s">
        <v>102</v>
      </c>
      <c r="D98" s="54" t="s">
        <v>15</v>
      </c>
      <c r="E98" s="55" t="s">
        <v>16</v>
      </c>
      <c r="F98" s="323">
        <v>1420</v>
      </c>
      <c r="G98" s="324">
        <f t="shared" si="12"/>
        <v>1349</v>
      </c>
      <c r="H98" s="325" t="e">
        <f>ROUND(G98*(1-#REF!),2)</f>
        <v>#REF!</v>
      </c>
      <c r="I98" s="175" t="s">
        <v>96</v>
      </c>
      <c r="J98" s="309">
        <v>64176</v>
      </c>
      <c r="K98" s="282"/>
      <c r="L98" s="299"/>
      <c r="M98" s="307"/>
    </row>
    <row r="99" spans="1:13" s="34" customFormat="1" ht="20.399999999999999">
      <c r="A99" s="52">
        <v>497201100</v>
      </c>
      <c r="B99" s="321">
        <v>122461</v>
      </c>
      <c r="C99" s="322" t="s">
        <v>103</v>
      </c>
      <c r="D99" s="54" t="s">
        <v>15</v>
      </c>
      <c r="E99" s="55" t="s">
        <v>16</v>
      </c>
      <c r="F99" s="324">
        <v>1522.4</v>
      </c>
      <c r="G99" s="324">
        <f t="shared" si="12"/>
        <v>1446.28</v>
      </c>
      <c r="H99" s="325" t="e">
        <f>ROUND(G99*(1-#REF!),2)</f>
        <v>#REF!</v>
      </c>
      <c r="I99" s="175" t="s">
        <v>96</v>
      </c>
      <c r="J99" s="309">
        <v>64133</v>
      </c>
      <c r="K99" s="282"/>
      <c r="L99" s="299"/>
      <c r="M99" s="307"/>
    </row>
    <row r="100" spans="1:13" s="34" customFormat="1">
      <c r="A100" s="390">
        <v>4009219</v>
      </c>
      <c r="B100" s="391">
        <v>64183</v>
      </c>
      <c r="C100" s="392" t="s">
        <v>43</v>
      </c>
      <c r="D100" s="393" t="s">
        <v>15</v>
      </c>
      <c r="E100" s="394" t="s">
        <v>16</v>
      </c>
      <c r="F100" s="331">
        <v>1503.2</v>
      </c>
      <c r="G100" s="331">
        <f t="shared" si="12"/>
        <v>1428.04</v>
      </c>
      <c r="H100" s="332" t="e">
        <f>ROUND(G100*(1-#REF!),2)</f>
        <v>#REF!</v>
      </c>
      <c r="I100" s="340" t="s">
        <v>101</v>
      </c>
      <c r="J100" s="222"/>
      <c r="K100" s="282"/>
      <c r="L100" s="299"/>
      <c r="M100" s="307"/>
    </row>
    <row r="101" spans="1:13" s="34" customFormat="1">
      <c r="A101" s="52">
        <v>4009220</v>
      </c>
      <c r="B101" s="53">
        <v>81788</v>
      </c>
      <c r="C101" s="163" t="s">
        <v>44</v>
      </c>
      <c r="D101" s="54" t="s">
        <v>15</v>
      </c>
      <c r="E101" s="55" t="s">
        <v>16</v>
      </c>
      <c r="F101" s="232">
        <v>3331.2</v>
      </c>
      <c r="G101" s="232">
        <f t="shared" si="12"/>
        <v>3164.64</v>
      </c>
      <c r="H101" s="233" t="e">
        <f>ROUND(G101*(1-#REF!),2)</f>
        <v>#REF!</v>
      </c>
      <c r="I101" s="228"/>
      <c r="J101" s="222"/>
      <c r="K101" s="282"/>
      <c r="L101" s="299"/>
      <c r="M101" s="307"/>
    </row>
    <row r="102" spans="1:13" s="34" customFormat="1">
      <c r="A102" s="61">
        <v>499204700</v>
      </c>
      <c r="B102" s="62">
        <v>104958</v>
      </c>
      <c r="C102" s="63" t="s">
        <v>45</v>
      </c>
      <c r="D102" s="64" t="s">
        <v>15</v>
      </c>
      <c r="E102" s="65" t="s">
        <v>16</v>
      </c>
      <c r="F102" s="232">
        <v>2572.8000000000002</v>
      </c>
      <c r="G102" s="232">
        <f t="shared" si="12"/>
        <v>2444.16</v>
      </c>
      <c r="H102" s="233" t="e">
        <f>ROUND(G102*(1-#REF!),2)</f>
        <v>#REF!</v>
      </c>
      <c r="I102" s="225"/>
      <c r="J102" s="222"/>
      <c r="K102" s="282"/>
      <c r="L102" s="299"/>
      <c r="M102" s="307"/>
    </row>
    <row r="103" spans="1:13" s="34" customFormat="1" ht="22.5" customHeight="1">
      <c r="A103" s="170">
        <v>499201600</v>
      </c>
      <c r="B103" s="171">
        <v>104960</v>
      </c>
      <c r="C103" s="172" t="s">
        <v>95</v>
      </c>
      <c r="D103" s="173" t="s">
        <v>15</v>
      </c>
      <c r="E103" s="176" t="s">
        <v>16</v>
      </c>
      <c r="F103" s="314">
        <v>4232.8</v>
      </c>
      <c r="G103" s="232">
        <f t="shared" si="12"/>
        <v>4021.16</v>
      </c>
      <c r="H103" s="233" t="e">
        <f>ROUND(G103*(1-#REF!),2)</f>
        <v>#REF!</v>
      </c>
      <c r="I103" s="174" t="s">
        <v>96</v>
      </c>
      <c r="J103" s="310">
        <v>73298</v>
      </c>
      <c r="K103" s="282"/>
      <c r="L103" s="299"/>
      <c r="M103" s="307"/>
    </row>
    <row r="104" spans="1:13" s="34" customFormat="1">
      <c r="A104" s="41">
        <v>499900900</v>
      </c>
      <c r="B104" s="42">
        <v>90667</v>
      </c>
      <c r="C104" s="164" t="s">
        <v>46</v>
      </c>
      <c r="D104" s="66" t="s">
        <v>15</v>
      </c>
      <c r="E104" s="37" t="s">
        <v>16</v>
      </c>
      <c r="F104" s="232">
        <v>5041.6000000000004</v>
      </c>
      <c r="G104" s="232">
        <f t="shared" si="12"/>
        <v>4789.5200000000004</v>
      </c>
      <c r="H104" s="233" t="e">
        <f>ROUND(G104*(1-#REF!),2)</f>
        <v>#REF!</v>
      </c>
      <c r="I104" s="229"/>
      <c r="J104" s="222"/>
      <c r="K104" s="282"/>
      <c r="L104" s="299"/>
      <c r="M104" s="307"/>
    </row>
    <row r="105" spans="1:13" s="34" customFormat="1">
      <c r="A105" s="41">
        <v>4009351</v>
      </c>
      <c r="B105" s="35">
        <v>77120</v>
      </c>
      <c r="C105" s="161" t="s">
        <v>47</v>
      </c>
      <c r="D105" s="36" t="s">
        <v>15</v>
      </c>
      <c r="E105" s="69" t="s">
        <v>16</v>
      </c>
      <c r="F105" s="232">
        <v>4492.8</v>
      </c>
      <c r="G105" s="232">
        <f t="shared" si="12"/>
        <v>4268.16</v>
      </c>
      <c r="H105" s="233" t="e">
        <f>ROUND(G105*(1-#REF!),2)</f>
        <v>#REF!</v>
      </c>
      <c r="I105" s="229"/>
      <c r="J105" s="222"/>
      <c r="K105" s="282"/>
      <c r="L105" s="299"/>
      <c r="M105" s="307"/>
    </row>
    <row r="106" spans="1:13" s="34" customFormat="1">
      <c r="A106" s="41">
        <v>499201000</v>
      </c>
      <c r="B106" s="35">
        <v>105106</v>
      </c>
      <c r="C106" s="156" t="s">
        <v>48</v>
      </c>
      <c r="D106" s="36" t="s">
        <v>15</v>
      </c>
      <c r="E106" s="70" t="s">
        <v>16</v>
      </c>
      <c r="F106" s="232">
        <v>9773.6</v>
      </c>
      <c r="G106" s="232">
        <f t="shared" si="12"/>
        <v>9284.92</v>
      </c>
      <c r="H106" s="233" t="e">
        <f>ROUND(G106*(1-#REF!),2)</f>
        <v>#REF!</v>
      </c>
      <c r="I106" s="226"/>
      <c r="J106" s="222"/>
      <c r="K106" s="282"/>
      <c r="L106" s="299"/>
      <c r="M106" s="307"/>
    </row>
    <row r="107" spans="1:13" s="34" customFormat="1">
      <c r="A107" s="41">
        <v>499200100</v>
      </c>
      <c r="B107" s="35">
        <v>98176</v>
      </c>
      <c r="C107" s="156" t="s">
        <v>23</v>
      </c>
      <c r="D107" s="36" t="s">
        <v>15</v>
      </c>
      <c r="E107" s="70" t="s">
        <v>16</v>
      </c>
      <c r="F107" s="232">
        <v>2876.8</v>
      </c>
      <c r="G107" s="232">
        <f t="shared" si="12"/>
        <v>2732.96</v>
      </c>
      <c r="H107" s="233" t="e">
        <f>ROUND(G107*(1-#REF!),2)</f>
        <v>#REF!</v>
      </c>
      <c r="I107" s="225"/>
      <c r="J107" s="222"/>
      <c r="K107" s="282"/>
      <c r="L107" s="299"/>
      <c r="M107" s="307"/>
    </row>
    <row r="108" spans="1:13" s="34" customFormat="1">
      <c r="A108" s="41">
        <v>4009306</v>
      </c>
      <c r="B108" s="35">
        <v>564832</v>
      </c>
      <c r="C108" s="165" t="s">
        <v>49</v>
      </c>
      <c r="D108" s="36" t="s">
        <v>15</v>
      </c>
      <c r="E108" s="69" t="s">
        <v>16</v>
      </c>
      <c r="F108" s="232">
        <v>1612.8</v>
      </c>
      <c r="G108" s="232">
        <f t="shared" si="12"/>
        <v>1532.16</v>
      </c>
      <c r="H108" s="233" t="e">
        <f>ROUND(G108*(1-#REF!),2)</f>
        <v>#REF!</v>
      </c>
      <c r="I108" s="228"/>
      <c r="J108" s="222"/>
      <c r="K108" s="282"/>
      <c r="L108" s="299"/>
      <c r="M108" s="307"/>
    </row>
    <row r="109" spans="1:13" s="34" customFormat="1">
      <c r="A109" s="52">
        <v>4009352</v>
      </c>
      <c r="B109" s="53">
        <v>8050903</v>
      </c>
      <c r="C109" s="166" t="s">
        <v>50</v>
      </c>
      <c r="D109" s="54" t="s">
        <v>15</v>
      </c>
      <c r="E109" s="71" t="s">
        <v>25</v>
      </c>
      <c r="F109" s="232">
        <v>345.6</v>
      </c>
      <c r="G109" s="232">
        <f t="shared" si="12"/>
        <v>328.32</v>
      </c>
      <c r="H109" s="233" t="e">
        <f>ROUND(G109*(1-#REF!),2)</f>
        <v>#REF!</v>
      </c>
      <c r="I109" s="228"/>
      <c r="J109" s="222"/>
      <c r="K109" s="282"/>
      <c r="L109" s="299"/>
      <c r="M109" s="307"/>
    </row>
    <row r="110" spans="1:13" s="34" customFormat="1">
      <c r="A110" s="41">
        <v>4009318</v>
      </c>
      <c r="B110" s="72">
        <v>564453</v>
      </c>
      <c r="C110" s="161" t="s">
        <v>51</v>
      </c>
      <c r="D110" s="36" t="s">
        <v>15</v>
      </c>
      <c r="E110" s="69" t="s">
        <v>16</v>
      </c>
      <c r="F110" s="232">
        <v>3570.4</v>
      </c>
      <c r="G110" s="232">
        <f t="shared" si="12"/>
        <v>3391.88</v>
      </c>
      <c r="H110" s="233" t="e">
        <f>ROUND(G110*(1-#REF!),2)</f>
        <v>#REF!</v>
      </c>
      <c r="I110" s="228"/>
      <c r="J110" s="222"/>
      <c r="K110" s="282"/>
      <c r="L110" s="299"/>
      <c r="M110" s="307"/>
    </row>
    <row r="111" spans="1:13" s="34" customFormat="1">
      <c r="A111" s="35">
        <v>4009332</v>
      </c>
      <c r="B111" s="72">
        <v>8001745</v>
      </c>
      <c r="C111" s="73" t="s">
        <v>52</v>
      </c>
      <c r="D111" s="74" t="s">
        <v>15</v>
      </c>
      <c r="E111" s="75" t="s">
        <v>16</v>
      </c>
      <c r="F111" s="232">
        <v>5412.8</v>
      </c>
      <c r="G111" s="232">
        <f t="shared" si="12"/>
        <v>5142.16</v>
      </c>
      <c r="H111" s="233" t="e">
        <f>ROUND(G111*(1-#REF!),2)</f>
        <v>#REF!</v>
      </c>
      <c r="I111" s="228"/>
      <c r="J111" s="222"/>
      <c r="K111" s="282"/>
      <c r="L111" s="299"/>
      <c r="M111" s="307"/>
    </row>
    <row r="112" spans="1:13" s="34" customFormat="1" ht="11.25" customHeight="1">
      <c r="A112" s="35">
        <v>499201800</v>
      </c>
      <c r="B112" s="35">
        <v>104646</v>
      </c>
      <c r="C112" s="73" t="s">
        <v>53</v>
      </c>
      <c r="D112" s="56" t="s">
        <v>15</v>
      </c>
      <c r="E112" s="76" t="s">
        <v>16</v>
      </c>
      <c r="F112" s="232">
        <v>3420</v>
      </c>
      <c r="G112" s="232">
        <f t="shared" si="12"/>
        <v>3249</v>
      </c>
      <c r="H112" s="233" t="e">
        <f>ROUND(G112*(1-#REF!),2)</f>
        <v>#REF!</v>
      </c>
      <c r="I112" s="488" t="s">
        <v>94</v>
      </c>
      <c r="J112" s="219">
        <v>46729</v>
      </c>
      <c r="K112" s="282"/>
      <c r="L112" s="299"/>
      <c r="M112" s="307"/>
    </row>
    <row r="113" spans="1:13" s="34" customFormat="1">
      <c r="A113" s="35">
        <v>499201900</v>
      </c>
      <c r="B113" s="35">
        <v>104647</v>
      </c>
      <c r="C113" s="73" t="s">
        <v>54</v>
      </c>
      <c r="D113" s="56" t="s">
        <v>15</v>
      </c>
      <c r="E113" s="76" t="s">
        <v>16</v>
      </c>
      <c r="F113" s="232">
        <v>3420</v>
      </c>
      <c r="G113" s="232">
        <f t="shared" si="12"/>
        <v>3249</v>
      </c>
      <c r="H113" s="233" t="e">
        <f>ROUND(G113*(1-#REF!),2)</f>
        <v>#REF!</v>
      </c>
      <c r="I113" s="489"/>
      <c r="J113" s="219">
        <v>47281</v>
      </c>
      <c r="K113" s="282"/>
      <c r="L113" s="299"/>
      <c r="M113" s="307"/>
    </row>
    <row r="114" spans="1:13" s="81" customFormat="1">
      <c r="A114" s="77">
        <v>2008725</v>
      </c>
      <c r="B114" s="77">
        <v>150082</v>
      </c>
      <c r="C114" s="78" t="s">
        <v>55</v>
      </c>
      <c r="D114" s="79" t="s">
        <v>15</v>
      </c>
      <c r="E114" s="80" t="s">
        <v>16</v>
      </c>
      <c r="F114" s="232">
        <v>4606.3999999999996</v>
      </c>
      <c r="G114" s="232">
        <f t="shared" si="12"/>
        <v>4376.08</v>
      </c>
      <c r="H114" s="233" t="e">
        <f>ROUND(G114*(1-#REF!),2)</f>
        <v>#REF!</v>
      </c>
      <c r="I114" s="229"/>
      <c r="J114" s="222"/>
      <c r="K114" s="282"/>
      <c r="L114" s="299"/>
      <c r="M114" s="307"/>
    </row>
    <row r="115" spans="1:13" s="81" customFormat="1">
      <c r="A115" s="77">
        <v>4006022</v>
      </c>
      <c r="B115" s="77">
        <v>564868</v>
      </c>
      <c r="C115" s="78" t="s">
        <v>56</v>
      </c>
      <c r="D115" s="79" t="s">
        <v>15</v>
      </c>
      <c r="E115" s="80" t="s">
        <v>16</v>
      </c>
      <c r="F115" s="232">
        <v>5704.8</v>
      </c>
      <c r="G115" s="232">
        <f t="shared" si="12"/>
        <v>5419.56</v>
      </c>
      <c r="H115" s="233" t="e">
        <f>ROUND(G115*(1-#REF!),2)</f>
        <v>#REF!</v>
      </c>
      <c r="I115" s="228"/>
      <c r="J115" s="222"/>
      <c r="K115" s="282"/>
      <c r="L115" s="299"/>
      <c r="M115" s="307"/>
    </row>
    <row r="116" spans="1:13" s="82" customFormat="1">
      <c r="A116" s="83">
        <v>499900500</v>
      </c>
      <c r="B116" s="84">
        <v>91438</v>
      </c>
      <c r="C116" s="167" t="s">
        <v>57</v>
      </c>
      <c r="D116" s="67" t="s">
        <v>15</v>
      </c>
      <c r="E116" s="85" t="s">
        <v>16</v>
      </c>
      <c r="F116" s="232">
        <v>3498.4</v>
      </c>
      <c r="G116" s="232">
        <f t="shared" si="12"/>
        <v>3323.48</v>
      </c>
      <c r="H116" s="233" t="e">
        <f>ROUND(G116*(1-#REF!),2)</f>
        <v>#REF!</v>
      </c>
      <c r="I116" s="225"/>
      <c r="J116" s="222"/>
      <c r="K116" s="282"/>
      <c r="L116" s="299"/>
      <c r="M116" s="307"/>
    </row>
    <row r="117" spans="1:13" s="82" customFormat="1">
      <c r="A117" s="83">
        <v>499900600</v>
      </c>
      <c r="B117" s="84">
        <v>91441</v>
      </c>
      <c r="C117" s="167" t="s">
        <v>24</v>
      </c>
      <c r="D117" s="67" t="s">
        <v>15</v>
      </c>
      <c r="E117" s="85" t="s">
        <v>16</v>
      </c>
      <c r="F117" s="232">
        <v>4836</v>
      </c>
      <c r="G117" s="232">
        <f t="shared" si="12"/>
        <v>4594.2</v>
      </c>
      <c r="H117" s="233" t="e">
        <f>ROUND(G117*(1-#REF!),2)</f>
        <v>#REF!</v>
      </c>
      <c r="I117" s="225"/>
      <c r="J117" s="222"/>
      <c r="K117" s="282"/>
      <c r="L117" s="299"/>
      <c r="M117" s="307"/>
    </row>
    <row r="118" spans="1:13" s="82" customFormat="1">
      <c r="A118" s="83">
        <v>499900700</v>
      </c>
      <c r="B118" s="84">
        <v>85215</v>
      </c>
      <c r="C118" s="167" t="s">
        <v>58</v>
      </c>
      <c r="D118" s="67" t="s">
        <v>15</v>
      </c>
      <c r="E118" s="85" t="s">
        <v>16</v>
      </c>
      <c r="F118" s="232">
        <v>3909.6</v>
      </c>
      <c r="G118" s="232">
        <f t="shared" si="12"/>
        <v>3714.12</v>
      </c>
      <c r="H118" s="233" t="e">
        <f>ROUND(G118*(1-#REF!),2)</f>
        <v>#REF!</v>
      </c>
      <c r="I118" s="225"/>
      <c r="J118" s="222"/>
      <c r="K118" s="282"/>
      <c r="L118" s="299"/>
      <c r="M118" s="307"/>
    </row>
    <row r="119" spans="1:13" s="82" customFormat="1">
      <c r="A119" s="83">
        <v>499900800</v>
      </c>
      <c r="B119" s="84">
        <v>91444</v>
      </c>
      <c r="C119" s="167" t="s">
        <v>59</v>
      </c>
      <c r="D119" s="67" t="s">
        <v>15</v>
      </c>
      <c r="E119" s="85" t="s">
        <v>16</v>
      </c>
      <c r="F119" s="232">
        <v>3807.2</v>
      </c>
      <c r="G119" s="232">
        <f t="shared" si="12"/>
        <v>3616.84</v>
      </c>
      <c r="H119" s="233" t="e">
        <f>ROUND(G119*(1-#REF!),2)</f>
        <v>#REF!</v>
      </c>
      <c r="I119" s="225"/>
      <c r="J119" s="222"/>
      <c r="K119" s="282"/>
      <c r="L119" s="299"/>
      <c r="M119" s="307"/>
    </row>
    <row r="120" spans="1:13" s="82" customFormat="1">
      <c r="A120" s="326">
        <v>499901000</v>
      </c>
      <c r="B120" s="327">
        <v>91447</v>
      </c>
      <c r="C120" s="328" t="s">
        <v>60</v>
      </c>
      <c r="D120" s="329" t="s">
        <v>15</v>
      </c>
      <c r="E120" s="330" t="s">
        <v>16</v>
      </c>
      <c r="F120" s="331">
        <v>2725.6</v>
      </c>
      <c r="G120" s="331">
        <f t="shared" si="12"/>
        <v>2589.3200000000002</v>
      </c>
      <c r="H120" s="332" t="e">
        <f>ROUND(G120*(1-#REF!),2)</f>
        <v>#REF!</v>
      </c>
      <c r="I120" s="340" t="s">
        <v>370</v>
      </c>
      <c r="J120" s="222"/>
      <c r="K120" s="282"/>
      <c r="L120" s="299"/>
      <c r="M120" s="307"/>
    </row>
    <row r="121" spans="1:13" s="82" customFormat="1">
      <c r="A121" s="83">
        <v>611000800</v>
      </c>
      <c r="B121" s="84">
        <v>99364</v>
      </c>
      <c r="C121" s="167" t="s">
        <v>369</v>
      </c>
      <c r="D121" s="67" t="s">
        <v>15</v>
      </c>
      <c r="E121" s="85" t="s">
        <v>16</v>
      </c>
      <c r="F121" s="232">
        <v>2725.6</v>
      </c>
      <c r="G121" s="232">
        <f t="shared" ref="G121" si="13">ROUND(F121*(1+$H$1),2)</f>
        <v>2589.3200000000002</v>
      </c>
      <c r="H121" s="233" t="e">
        <f>ROUND(G121*(1-#REF!),2)</f>
        <v>#REF!</v>
      </c>
      <c r="I121" s="225"/>
      <c r="J121" s="222"/>
      <c r="K121" s="282"/>
      <c r="L121" s="299"/>
      <c r="M121" s="307"/>
    </row>
    <row r="122" spans="1:13" s="82" customFormat="1">
      <c r="A122" s="83">
        <v>4009353</v>
      </c>
      <c r="B122" s="84">
        <v>88176</v>
      </c>
      <c r="C122" s="167" t="s">
        <v>61</v>
      </c>
      <c r="D122" s="67" t="s">
        <v>15</v>
      </c>
      <c r="E122" s="85" t="s">
        <v>18</v>
      </c>
      <c r="F122" s="232">
        <v>2572.8000000000002</v>
      </c>
      <c r="G122" s="232">
        <f t="shared" si="12"/>
        <v>2444.16</v>
      </c>
      <c r="H122" s="233" t="e">
        <f>ROUND(G122*(1-#REF!),2)</f>
        <v>#REF!</v>
      </c>
      <c r="I122" s="228"/>
      <c r="J122" s="222"/>
      <c r="K122" s="282"/>
      <c r="L122" s="299"/>
      <c r="M122" s="307"/>
    </row>
    <row r="123" spans="1:13" s="82" customFormat="1">
      <c r="A123" s="83">
        <v>499200600</v>
      </c>
      <c r="B123" s="84">
        <v>98020</v>
      </c>
      <c r="C123" s="167" t="s">
        <v>62</v>
      </c>
      <c r="D123" s="67" t="s">
        <v>15</v>
      </c>
      <c r="E123" s="85" t="s">
        <v>16</v>
      </c>
      <c r="F123" s="232">
        <v>256.8</v>
      </c>
      <c r="G123" s="232">
        <f t="shared" si="12"/>
        <v>243.96</v>
      </c>
      <c r="H123" s="233" t="e">
        <f>ROUND(G123*(1-#REF!),2)</f>
        <v>#REF!</v>
      </c>
      <c r="I123" s="228"/>
      <c r="J123" s="222"/>
      <c r="K123" s="282"/>
      <c r="L123" s="299"/>
      <c r="M123" s="307"/>
    </row>
    <row r="124" spans="1:13" s="82" customFormat="1">
      <c r="A124" s="86">
        <v>495202100</v>
      </c>
      <c r="B124" s="87">
        <v>8010779</v>
      </c>
      <c r="C124" s="168" t="s">
        <v>63</v>
      </c>
      <c r="D124" s="50" t="s">
        <v>15</v>
      </c>
      <c r="E124" s="88" t="s">
        <v>16</v>
      </c>
      <c r="F124" s="231">
        <v>4940</v>
      </c>
      <c r="G124" s="232">
        <f t="shared" si="12"/>
        <v>4693</v>
      </c>
      <c r="H124" s="233" t="e">
        <f>ROUND(G124*(1-#REF!),2)</f>
        <v>#REF!</v>
      </c>
      <c r="I124" s="225"/>
      <c r="J124" s="222"/>
      <c r="K124" s="282"/>
      <c r="L124" s="299"/>
      <c r="M124" s="307"/>
    </row>
    <row r="125" spans="1:13" s="34" customFormat="1">
      <c r="A125" s="41">
        <v>4009348</v>
      </c>
      <c r="B125" s="35">
        <v>75025</v>
      </c>
      <c r="C125" s="161" t="s">
        <v>64</v>
      </c>
      <c r="D125" s="36" t="s">
        <v>15</v>
      </c>
      <c r="E125" s="69" t="s">
        <v>16</v>
      </c>
      <c r="F125" s="232">
        <v>7086.4</v>
      </c>
      <c r="G125" s="232">
        <f t="shared" si="12"/>
        <v>6732.08</v>
      </c>
      <c r="H125" s="233" t="e">
        <f>ROUND(G125*(1-#REF!),2)</f>
        <v>#REF!</v>
      </c>
      <c r="I125" s="228"/>
      <c r="J125" s="222"/>
      <c r="K125" s="282"/>
      <c r="L125" s="299"/>
      <c r="M125" s="307"/>
    </row>
    <row r="126" spans="1:13" s="34" customFormat="1">
      <c r="A126" s="41">
        <v>4009349</v>
      </c>
      <c r="B126" s="35">
        <v>75026</v>
      </c>
      <c r="C126" s="161" t="s">
        <v>65</v>
      </c>
      <c r="D126" s="36" t="s">
        <v>15</v>
      </c>
      <c r="E126" s="69" t="s">
        <v>16</v>
      </c>
      <c r="F126" s="232">
        <v>5823.2</v>
      </c>
      <c r="G126" s="232">
        <f t="shared" si="12"/>
        <v>5532.04</v>
      </c>
      <c r="H126" s="233" t="e">
        <f>ROUND(G126*(1-#REF!),2)</f>
        <v>#REF!</v>
      </c>
      <c r="I126" s="228"/>
      <c r="J126" s="222"/>
      <c r="K126" s="282"/>
      <c r="L126" s="299"/>
      <c r="M126" s="307"/>
    </row>
    <row r="127" spans="1:13" s="82" customFormat="1">
      <c r="A127" s="83">
        <v>499290200</v>
      </c>
      <c r="B127" s="84">
        <v>47582</v>
      </c>
      <c r="C127" s="167" t="s">
        <v>26</v>
      </c>
      <c r="D127" s="67" t="s">
        <v>15</v>
      </c>
      <c r="E127" s="85" t="s">
        <v>16</v>
      </c>
      <c r="F127" s="232">
        <v>2080</v>
      </c>
      <c r="G127" s="232">
        <f t="shared" si="12"/>
        <v>1976</v>
      </c>
      <c r="H127" s="233" t="e">
        <f>ROUND(G127*(1-#REF!),2)</f>
        <v>#REF!</v>
      </c>
      <c r="I127" s="228"/>
      <c r="J127" s="222"/>
      <c r="K127" s="282"/>
      <c r="L127" s="299"/>
      <c r="M127" s="307"/>
    </row>
    <row r="128" spans="1:13" s="82" customFormat="1">
      <c r="A128" s="83">
        <v>499290300</v>
      </c>
      <c r="B128" s="84">
        <v>47583</v>
      </c>
      <c r="C128" s="167" t="s">
        <v>27</v>
      </c>
      <c r="D128" s="67" t="s">
        <v>15</v>
      </c>
      <c r="E128" s="85" t="s">
        <v>16</v>
      </c>
      <c r="F128" s="232">
        <v>2080</v>
      </c>
      <c r="G128" s="232">
        <f t="shared" si="12"/>
        <v>1976</v>
      </c>
      <c r="H128" s="233" t="e">
        <f>ROUND(G128*(1-#REF!),2)</f>
        <v>#REF!</v>
      </c>
      <c r="I128" s="228"/>
      <c r="J128" s="222"/>
      <c r="K128" s="282"/>
      <c r="L128" s="299"/>
      <c r="M128" s="307"/>
    </row>
    <row r="129" spans="1:13" s="82" customFormat="1">
      <c r="A129" s="83">
        <v>499205800</v>
      </c>
      <c r="B129" s="84">
        <v>103787</v>
      </c>
      <c r="C129" s="167" t="s">
        <v>93</v>
      </c>
      <c r="D129" s="67" t="s">
        <v>15</v>
      </c>
      <c r="E129" s="141" t="s">
        <v>16</v>
      </c>
      <c r="F129" s="232">
        <v>4836</v>
      </c>
      <c r="G129" s="232">
        <f t="shared" si="12"/>
        <v>4594.2</v>
      </c>
      <c r="H129" s="233" t="e">
        <f>ROUND(G129*(1-#REF!),2)</f>
        <v>#REF!</v>
      </c>
      <c r="I129" s="228"/>
      <c r="J129" s="222"/>
      <c r="K129" s="282"/>
      <c r="L129" s="299"/>
      <c r="M129" s="307"/>
    </row>
    <row r="130" spans="1:13" s="82" customFormat="1" ht="11.25" customHeight="1">
      <c r="A130" s="44">
        <v>611000400</v>
      </c>
      <c r="B130" s="89">
        <v>121072</v>
      </c>
      <c r="C130" s="92" t="s">
        <v>66</v>
      </c>
      <c r="D130" s="45" t="s">
        <v>15</v>
      </c>
      <c r="E130" s="90" t="s">
        <v>16</v>
      </c>
      <c r="F130" s="232">
        <v>5943.2</v>
      </c>
      <c r="G130" s="232">
        <f t="shared" si="12"/>
        <v>5646.04</v>
      </c>
      <c r="H130" s="233" t="e">
        <f>ROUND(G130*(1-#REF!),2)</f>
        <v>#REF!</v>
      </c>
      <c r="I130" s="485" t="s">
        <v>94</v>
      </c>
      <c r="J130" s="220">
        <v>104282</v>
      </c>
      <c r="K130" s="282"/>
      <c r="L130" s="299"/>
      <c r="M130" s="307"/>
    </row>
    <row r="131" spans="1:13" s="82" customFormat="1">
      <c r="A131" s="91">
        <v>611000700</v>
      </c>
      <c r="B131" s="92">
        <v>121078</v>
      </c>
      <c r="C131" s="92" t="s">
        <v>67</v>
      </c>
      <c r="D131" s="45" t="s">
        <v>15</v>
      </c>
      <c r="E131" s="90" t="s">
        <v>16</v>
      </c>
      <c r="F131" s="232">
        <v>7556</v>
      </c>
      <c r="G131" s="232">
        <f t="shared" si="12"/>
        <v>7178.2</v>
      </c>
      <c r="H131" s="233" t="e">
        <f>ROUND(G131*(1-#REF!),2)</f>
        <v>#REF!</v>
      </c>
      <c r="I131" s="486"/>
      <c r="J131" s="221">
        <v>106319</v>
      </c>
      <c r="K131" s="282"/>
      <c r="L131" s="299"/>
      <c r="M131" s="307"/>
    </row>
    <row r="132" spans="1:13" s="82" customFormat="1">
      <c r="A132" s="44">
        <v>611000600</v>
      </c>
      <c r="B132" s="89">
        <v>121079</v>
      </c>
      <c r="C132" s="92" t="s">
        <v>68</v>
      </c>
      <c r="D132" s="45" t="s">
        <v>15</v>
      </c>
      <c r="E132" s="90" t="s">
        <v>16</v>
      </c>
      <c r="F132" s="232">
        <v>9992.7999999999993</v>
      </c>
      <c r="G132" s="232">
        <f t="shared" si="12"/>
        <v>9493.16</v>
      </c>
      <c r="H132" s="233" t="e">
        <f>ROUND(G132*(1-#REF!),2)</f>
        <v>#REF!</v>
      </c>
      <c r="I132" s="487"/>
      <c r="J132" s="220">
        <v>105010</v>
      </c>
      <c r="K132" s="282"/>
      <c r="L132" s="299"/>
      <c r="M132" s="307"/>
    </row>
    <row r="133" spans="1:13" s="34" customFormat="1">
      <c r="A133" s="62">
        <v>499203100</v>
      </c>
      <c r="B133" s="62">
        <v>100768</v>
      </c>
      <c r="C133" s="63" t="s">
        <v>69</v>
      </c>
      <c r="D133" s="50" t="s">
        <v>15</v>
      </c>
      <c r="E133" s="88" t="s">
        <v>16</v>
      </c>
      <c r="F133" s="232">
        <v>822.4</v>
      </c>
      <c r="G133" s="232">
        <f t="shared" si="12"/>
        <v>781.28</v>
      </c>
      <c r="H133" s="233" t="e">
        <f>ROUND(G133*(1-#REF!),2)</f>
        <v>#REF!</v>
      </c>
      <c r="I133" s="225"/>
      <c r="J133" s="222"/>
      <c r="K133" s="282"/>
      <c r="L133" s="299"/>
      <c r="M133" s="307"/>
    </row>
    <row r="134" spans="1:13" s="34" customFormat="1">
      <c r="A134" s="62">
        <v>499203800</v>
      </c>
      <c r="B134" s="62">
        <v>101159</v>
      </c>
      <c r="C134" s="63" t="s">
        <v>70</v>
      </c>
      <c r="D134" s="64" t="s">
        <v>15</v>
      </c>
      <c r="E134" s="37" t="s">
        <v>16</v>
      </c>
      <c r="F134" s="232">
        <v>3498.4</v>
      </c>
      <c r="G134" s="232">
        <f t="shared" si="12"/>
        <v>3323.48</v>
      </c>
      <c r="H134" s="233" t="e">
        <f>ROUND(G134*(1-#REF!),2)</f>
        <v>#REF!</v>
      </c>
      <c r="I134" s="225"/>
      <c r="J134" s="222"/>
      <c r="K134" s="282"/>
      <c r="L134" s="299"/>
      <c r="M134" s="307"/>
    </row>
    <row r="135" spans="1:13" s="34" customFormat="1" ht="10.8" thickBot="1">
      <c r="A135" s="93">
        <v>499201700</v>
      </c>
      <c r="B135" s="93">
        <v>106011</v>
      </c>
      <c r="C135" s="94" t="s">
        <v>71</v>
      </c>
      <c r="D135" s="95" t="s">
        <v>15</v>
      </c>
      <c r="E135" s="68" t="s">
        <v>16</v>
      </c>
      <c r="F135" s="313">
        <v>5144</v>
      </c>
      <c r="G135" s="232">
        <f t="shared" si="12"/>
        <v>4886.8</v>
      </c>
      <c r="H135" s="233" t="e">
        <f>ROUND(G135*(1-#REF!),2)</f>
        <v>#REF!</v>
      </c>
      <c r="I135" s="225"/>
      <c r="J135" s="222"/>
      <c r="K135" s="282"/>
      <c r="L135" s="299"/>
      <c r="M135" s="307"/>
    </row>
    <row r="136" spans="1:13" s="25" customFormat="1" ht="10.8" thickBot="1">
      <c r="A136" s="183" t="s">
        <v>126</v>
      </c>
      <c r="B136" s="184"/>
      <c r="C136" s="184"/>
      <c r="D136" s="184"/>
      <c r="E136" s="184"/>
      <c r="F136" s="238"/>
      <c r="G136" s="239"/>
      <c r="H136" s="238"/>
      <c r="I136" s="184"/>
      <c r="J136" s="184"/>
      <c r="K136" s="282"/>
      <c r="L136" s="299"/>
      <c r="M136" s="307"/>
    </row>
    <row r="137" spans="1:13" s="25" customFormat="1">
      <c r="A137" s="185">
        <v>4009639</v>
      </c>
      <c r="B137" s="186" t="s">
        <v>127</v>
      </c>
      <c r="C137" s="187" t="s">
        <v>128</v>
      </c>
      <c r="D137" s="26" t="s">
        <v>15</v>
      </c>
      <c r="E137" s="26" t="s">
        <v>16</v>
      </c>
      <c r="F137" s="315">
        <v>2428</v>
      </c>
      <c r="G137" s="232">
        <f>ROUND(F137*(1+$H$1),2)</f>
        <v>2306.6</v>
      </c>
      <c r="H137" s="233" t="e">
        <f>ROUND(G137*(1-'AN-Motors'!#REF!),2)</f>
        <v>#REF!</v>
      </c>
      <c r="I137" s="223"/>
      <c r="J137" s="222"/>
      <c r="K137" s="282"/>
      <c r="L137" s="299"/>
      <c r="M137" s="307"/>
    </row>
    <row r="138" spans="1:13" s="25" customFormat="1">
      <c r="A138" s="188">
        <v>4009640</v>
      </c>
      <c r="B138" s="27" t="s">
        <v>129</v>
      </c>
      <c r="C138" s="189" t="s">
        <v>130</v>
      </c>
      <c r="D138" s="28" t="s">
        <v>15</v>
      </c>
      <c r="E138" s="28" t="s">
        <v>16</v>
      </c>
      <c r="F138" s="315">
        <v>1665.6</v>
      </c>
      <c r="G138" s="232">
        <f t="shared" ref="G138" si="14">ROUND(F138*(1+$H$1),2)</f>
        <v>1582.32</v>
      </c>
      <c r="H138" s="233" t="e">
        <f>ROUND(G138*(1-'AN-Motors'!#REF!),2)</f>
        <v>#REF!</v>
      </c>
      <c r="I138" s="223"/>
      <c r="J138" s="222"/>
      <c r="K138" s="282"/>
      <c r="L138" s="299"/>
      <c r="M138" s="307"/>
    </row>
    <row r="139" spans="1:13" s="25" customFormat="1">
      <c r="A139" s="188">
        <v>496892700</v>
      </c>
      <c r="B139" s="27" t="s">
        <v>232</v>
      </c>
      <c r="C139" s="189" t="s">
        <v>5</v>
      </c>
      <c r="D139" s="28" t="s">
        <v>15</v>
      </c>
      <c r="E139" s="28" t="s">
        <v>16</v>
      </c>
      <c r="F139" s="315">
        <v>50912.800000000003</v>
      </c>
      <c r="G139" s="232">
        <f t="shared" ref="G139:G179" si="15">ROUND(F139*(1+$H$1),2)</f>
        <v>48367.16</v>
      </c>
      <c r="H139" s="233" t="e">
        <f>ROUND(G139*(1-'AN-Motors'!#REF!),2)</f>
        <v>#REF!</v>
      </c>
      <c r="I139" s="223"/>
      <c r="J139" s="222"/>
      <c r="K139" s="282"/>
      <c r="L139" s="299"/>
      <c r="M139" s="308"/>
    </row>
    <row r="140" spans="1:13" s="25" customFormat="1">
      <c r="A140" s="188">
        <v>496892800</v>
      </c>
      <c r="B140" s="27" t="s">
        <v>233</v>
      </c>
      <c r="C140" s="189" t="s">
        <v>5</v>
      </c>
      <c r="D140" s="28" t="s">
        <v>15</v>
      </c>
      <c r="E140" s="28" t="s">
        <v>16</v>
      </c>
      <c r="F140" s="315">
        <v>50912.800000000003</v>
      </c>
      <c r="G140" s="232">
        <f t="shared" si="15"/>
        <v>48367.16</v>
      </c>
      <c r="H140" s="233" t="e">
        <f>ROUND(G140*(1-'AN-Motors'!#REF!),2)</f>
        <v>#REF!</v>
      </c>
      <c r="I140" s="223"/>
      <c r="J140" s="222"/>
      <c r="K140" s="282"/>
      <c r="L140" s="299"/>
      <c r="M140" s="308"/>
    </row>
    <row r="141" spans="1:13" s="25" customFormat="1">
      <c r="A141" s="188">
        <v>624000009</v>
      </c>
      <c r="B141" s="27" t="s">
        <v>391</v>
      </c>
      <c r="C141" s="189" t="s">
        <v>5</v>
      </c>
      <c r="D141" s="28" t="s">
        <v>15</v>
      </c>
      <c r="E141" s="28" t="s">
        <v>16</v>
      </c>
      <c r="F141" s="315">
        <v>50912.800000000003</v>
      </c>
      <c r="G141" s="232">
        <f t="shared" ref="G141:G142" si="16">ROUND(F141*(1+$H$1),2)</f>
        <v>48367.16</v>
      </c>
      <c r="H141" s="233" t="e">
        <f>ROUND(G141*(1-'AN-Motors'!#REF!),2)</f>
        <v>#REF!</v>
      </c>
      <c r="I141" s="223"/>
      <c r="J141" s="222"/>
      <c r="K141" s="282"/>
      <c r="L141" s="299"/>
      <c r="M141" s="308"/>
    </row>
    <row r="142" spans="1:13" s="25" customFormat="1">
      <c r="A142" s="188">
        <v>624000010</v>
      </c>
      <c r="B142" s="27" t="s">
        <v>392</v>
      </c>
      <c r="C142" s="189" t="s">
        <v>5</v>
      </c>
      <c r="D142" s="28" t="s">
        <v>15</v>
      </c>
      <c r="E142" s="28" t="s">
        <v>16</v>
      </c>
      <c r="F142" s="315">
        <v>50912.800000000003</v>
      </c>
      <c r="G142" s="232">
        <f t="shared" si="16"/>
        <v>48367.16</v>
      </c>
      <c r="H142" s="233" t="e">
        <f>ROUND(G142*(1-'AN-Motors'!#REF!),2)</f>
        <v>#REF!</v>
      </c>
      <c r="I142" s="223"/>
      <c r="J142" s="222"/>
      <c r="K142" s="282"/>
      <c r="L142" s="299"/>
      <c r="M142" s="308"/>
    </row>
    <row r="143" spans="1:13" s="25" customFormat="1">
      <c r="A143" s="188">
        <v>492700100</v>
      </c>
      <c r="B143" s="27" t="s">
        <v>131</v>
      </c>
      <c r="C143" s="189" t="s">
        <v>106</v>
      </c>
      <c r="D143" s="28" t="s">
        <v>15</v>
      </c>
      <c r="E143" s="28" t="s">
        <v>16</v>
      </c>
      <c r="F143" s="315">
        <v>17869.599999999999</v>
      </c>
      <c r="G143" s="232">
        <f t="shared" si="15"/>
        <v>16976.12</v>
      </c>
      <c r="H143" s="233" t="e">
        <f>ROUND(G143*(1-'AN-Motors'!#REF!),2)</f>
        <v>#REF!</v>
      </c>
      <c r="I143" s="223"/>
      <c r="J143" s="222"/>
      <c r="K143" s="282"/>
      <c r="L143" s="299"/>
      <c r="M143" s="307"/>
    </row>
    <row r="144" spans="1:13" s="25" customFormat="1">
      <c r="A144" s="395">
        <v>495700200</v>
      </c>
      <c r="B144" s="334" t="s">
        <v>132</v>
      </c>
      <c r="C144" s="396" t="s">
        <v>133</v>
      </c>
      <c r="D144" s="336" t="s">
        <v>15</v>
      </c>
      <c r="E144" s="336" t="s">
        <v>16</v>
      </c>
      <c r="F144" s="397">
        <v>38500</v>
      </c>
      <c r="G144" s="331">
        <f t="shared" si="15"/>
        <v>36575</v>
      </c>
      <c r="H144" s="332" t="e">
        <f>ROUND(G144*(1-'AN-Motors'!#REF!),2)</f>
        <v>#REF!</v>
      </c>
      <c r="I144" s="340" t="s">
        <v>101</v>
      </c>
      <c r="J144" s="222"/>
      <c r="K144" s="282"/>
      <c r="L144" s="299"/>
      <c r="M144" s="307"/>
    </row>
    <row r="145" spans="1:13" s="25" customFormat="1">
      <c r="A145" s="188">
        <v>494800100</v>
      </c>
      <c r="B145" s="27" t="s">
        <v>134</v>
      </c>
      <c r="C145" s="189" t="s">
        <v>17</v>
      </c>
      <c r="D145" s="28" t="s">
        <v>15</v>
      </c>
      <c r="E145" s="28" t="s">
        <v>16</v>
      </c>
      <c r="F145" s="315">
        <v>19264.8</v>
      </c>
      <c r="G145" s="232">
        <f t="shared" si="15"/>
        <v>18301.560000000001</v>
      </c>
      <c r="H145" s="233" t="e">
        <f>ROUND(G145*(1-'AN-Motors'!#REF!),2)</f>
        <v>#REF!</v>
      </c>
      <c r="I145" s="223"/>
      <c r="J145" s="222"/>
      <c r="K145" s="282"/>
      <c r="L145" s="299"/>
      <c r="M145" s="307"/>
    </row>
    <row r="146" spans="1:13" s="25" customFormat="1">
      <c r="A146" s="188">
        <v>494800200</v>
      </c>
      <c r="B146" s="27" t="s">
        <v>135</v>
      </c>
      <c r="C146" s="189" t="s">
        <v>17</v>
      </c>
      <c r="D146" s="28" t="s">
        <v>15</v>
      </c>
      <c r="E146" s="28" t="s">
        <v>16</v>
      </c>
      <c r="F146" s="315">
        <v>22460.799999999999</v>
      </c>
      <c r="G146" s="232">
        <f t="shared" si="15"/>
        <v>21337.759999999998</v>
      </c>
      <c r="H146" s="233" t="e">
        <f>ROUND(G146*(1-'AN-Motors'!#REF!),2)</f>
        <v>#REF!</v>
      </c>
      <c r="I146" s="223"/>
      <c r="J146" s="222"/>
      <c r="K146" s="282"/>
      <c r="L146" s="299"/>
      <c r="M146" s="307"/>
    </row>
    <row r="147" spans="1:13" s="25" customFormat="1">
      <c r="A147" s="188">
        <v>494800300</v>
      </c>
      <c r="B147" s="27" t="s">
        <v>136</v>
      </c>
      <c r="C147" s="189" t="s">
        <v>17</v>
      </c>
      <c r="D147" s="28" t="s">
        <v>15</v>
      </c>
      <c r="E147" s="28" t="s">
        <v>16</v>
      </c>
      <c r="F147" s="315">
        <v>28009.599999999999</v>
      </c>
      <c r="G147" s="232">
        <f t="shared" si="15"/>
        <v>26609.119999999999</v>
      </c>
      <c r="H147" s="233" t="e">
        <f>ROUND(G147*(1-'AN-Motors'!#REF!),2)</f>
        <v>#REF!</v>
      </c>
      <c r="I147" s="223"/>
      <c r="J147" s="222"/>
      <c r="K147" s="282"/>
      <c r="L147" s="299"/>
      <c r="M147" s="307"/>
    </row>
    <row r="148" spans="1:13" s="25" customFormat="1">
      <c r="A148" s="188">
        <v>497800200</v>
      </c>
      <c r="B148" s="27" t="s">
        <v>137</v>
      </c>
      <c r="C148" s="189" t="s">
        <v>138</v>
      </c>
      <c r="D148" s="28" t="s">
        <v>15</v>
      </c>
      <c r="E148" s="28" t="s">
        <v>16</v>
      </c>
      <c r="F148" s="315">
        <v>1084</v>
      </c>
      <c r="G148" s="232">
        <f t="shared" si="15"/>
        <v>1029.8</v>
      </c>
      <c r="H148" s="233" t="e">
        <f>ROUND(G148*(1-'AN-Motors'!#REF!),2)</f>
        <v>#REF!</v>
      </c>
      <c r="I148" s="223"/>
      <c r="J148" s="222"/>
      <c r="K148" s="282"/>
      <c r="L148" s="299"/>
      <c r="M148" s="307"/>
    </row>
    <row r="149" spans="1:13" s="25" customFormat="1">
      <c r="A149" s="188">
        <v>499800100</v>
      </c>
      <c r="B149" s="27" t="s">
        <v>139</v>
      </c>
      <c r="C149" s="189" t="s">
        <v>140</v>
      </c>
      <c r="D149" s="28" t="s">
        <v>15</v>
      </c>
      <c r="E149" s="28" t="s">
        <v>16</v>
      </c>
      <c r="F149" s="315">
        <v>3455.2</v>
      </c>
      <c r="G149" s="232">
        <f t="shared" si="15"/>
        <v>3282.44</v>
      </c>
      <c r="H149" s="233" t="e">
        <f>ROUND(G149*(1-'AN-Motors'!#REF!),2)</f>
        <v>#REF!</v>
      </c>
      <c r="I149" s="223"/>
      <c r="J149" s="222"/>
      <c r="K149" s="282"/>
      <c r="L149" s="299"/>
      <c r="M149" s="307"/>
    </row>
    <row r="150" spans="1:13" s="25" customFormat="1">
      <c r="A150" s="188">
        <v>493700600</v>
      </c>
      <c r="B150" s="27" t="s">
        <v>141</v>
      </c>
      <c r="C150" s="189" t="s">
        <v>106</v>
      </c>
      <c r="D150" s="28" t="s">
        <v>15</v>
      </c>
      <c r="E150" s="28" t="s">
        <v>16</v>
      </c>
      <c r="F150" s="315">
        <v>15563.2</v>
      </c>
      <c r="G150" s="232">
        <f t="shared" si="15"/>
        <v>14785.04</v>
      </c>
      <c r="H150" s="233" t="e">
        <f>ROUND(G150*(1-'AN-Motors'!#REF!),2)</f>
        <v>#REF!</v>
      </c>
      <c r="I150" s="223"/>
      <c r="J150" s="222"/>
      <c r="K150" s="282"/>
      <c r="L150" s="299"/>
      <c r="M150" s="307"/>
    </row>
    <row r="151" spans="1:13" s="25" customFormat="1">
      <c r="A151" s="188">
        <v>493700500</v>
      </c>
      <c r="B151" s="27" t="s">
        <v>142</v>
      </c>
      <c r="C151" s="189" t="s">
        <v>106</v>
      </c>
      <c r="D151" s="28" t="s">
        <v>15</v>
      </c>
      <c r="E151" s="28" t="s">
        <v>16</v>
      </c>
      <c r="F151" s="315">
        <v>13891.2</v>
      </c>
      <c r="G151" s="232">
        <f t="shared" si="15"/>
        <v>13196.64</v>
      </c>
      <c r="H151" s="233" t="e">
        <f>ROUND(G151*(1-'AN-Motors'!#REF!),2)</f>
        <v>#REF!</v>
      </c>
      <c r="I151" s="223"/>
      <c r="J151" s="222"/>
      <c r="K151" s="282"/>
      <c r="L151" s="299"/>
      <c r="M151" s="307"/>
    </row>
    <row r="152" spans="1:13" s="25" customFormat="1">
      <c r="A152" s="188">
        <v>499801100</v>
      </c>
      <c r="B152" s="29" t="s">
        <v>143</v>
      </c>
      <c r="C152" s="189" t="s">
        <v>144</v>
      </c>
      <c r="D152" s="191" t="s">
        <v>15</v>
      </c>
      <c r="E152" s="191" t="s">
        <v>18</v>
      </c>
      <c r="F152" s="315">
        <v>1708</v>
      </c>
      <c r="G152" s="232">
        <f t="shared" si="15"/>
        <v>1622.6</v>
      </c>
      <c r="H152" s="233" t="e">
        <f>ROUND(G152*(1-'AN-Motors'!#REF!),2)</f>
        <v>#REF!</v>
      </c>
      <c r="I152" s="223"/>
      <c r="J152" s="222"/>
      <c r="K152" s="282"/>
      <c r="L152" s="299"/>
      <c r="M152" s="307"/>
    </row>
    <row r="153" spans="1:13" s="25" customFormat="1">
      <c r="A153" s="188">
        <v>499800900</v>
      </c>
      <c r="B153" s="29" t="s">
        <v>145</v>
      </c>
      <c r="C153" s="189" t="s">
        <v>146</v>
      </c>
      <c r="D153" s="191" t="s">
        <v>15</v>
      </c>
      <c r="E153" s="191" t="s">
        <v>16</v>
      </c>
      <c r="F153" s="315">
        <v>1622.4</v>
      </c>
      <c r="G153" s="232">
        <f t="shared" si="15"/>
        <v>1541.28</v>
      </c>
      <c r="H153" s="233" t="e">
        <f>ROUND(G153*(1-'AN-Motors'!#REF!),2)</f>
        <v>#REF!</v>
      </c>
      <c r="I153" s="223"/>
      <c r="J153" s="222"/>
      <c r="K153" s="282"/>
      <c r="L153" s="299"/>
      <c r="M153" s="307"/>
    </row>
    <row r="154" spans="1:13" s="25" customFormat="1">
      <c r="A154" s="188">
        <v>499801000</v>
      </c>
      <c r="B154" s="29" t="s">
        <v>147</v>
      </c>
      <c r="C154" s="189" t="s">
        <v>148</v>
      </c>
      <c r="D154" s="191" t="s">
        <v>15</v>
      </c>
      <c r="E154" s="191" t="s">
        <v>16</v>
      </c>
      <c r="F154" s="315">
        <v>1884.8</v>
      </c>
      <c r="G154" s="232">
        <f t="shared" si="15"/>
        <v>1790.56</v>
      </c>
      <c r="H154" s="233" t="e">
        <f>ROUND(G154*(1-'AN-Motors'!#REF!),2)</f>
        <v>#REF!</v>
      </c>
      <c r="I154" s="223"/>
      <c r="J154" s="222"/>
      <c r="K154" s="282"/>
      <c r="L154" s="299"/>
      <c r="M154" s="307"/>
    </row>
    <row r="155" spans="1:13" s="25" customFormat="1">
      <c r="A155" s="188">
        <v>499908400</v>
      </c>
      <c r="B155" s="29" t="s">
        <v>365</v>
      </c>
      <c r="C155" s="189" t="s">
        <v>366</v>
      </c>
      <c r="D155" s="191" t="s">
        <v>15</v>
      </c>
      <c r="E155" s="191" t="s">
        <v>16</v>
      </c>
      <c r="F155" s="315">
        <v>10803.2</v>
      </c>
      <c r="G155" s="232">
        <f t="shared" ref="G155" si="17">ROUND(F155*(1+$H$1),2)</f>
        <v>10263.040000000001</v>
      </c>
      <c r="H155" s="233" t="e">
        <f>ROUND(G155*(1-'AN-Motors'!#REF!),2)</f>
        <v>#REF!</v>
      </c>
      <c r="I155" s="223"/>
      <c r="J155" s="222"/>
      <c r="K155" s="282"/>
      <c r="L155" s="299"/>
      <c r="M155" s="307"/>
    </row>
    <row r="156" spans="1:13" s="25" customFormat="1">
      <c r="A156" s="188">
        <v>493700200</v>
      </c>
      <c r="B156" s="27" t="s">
        <v>149</v>
      </c>
      <c r="C156" s="189" t="s">
        <v>150</v>
      </c>
      <c r="D156" s="28" t="s">
        <v>15</v>
      </c>
      <c r="E156" s="28" t="s">
        <v>151</v>
      </c>
      <c r="F156" s="315">
        <v>376.8</v>
      </c>
      <c r="G156" s="232">
        <f t="shared" si="15"/>
        <v>357.96</v>
      </c>
      <c r="H156" s="233" t="e">
        <f>ROUND(G156*(1-'AN-Motors'!#REF!),2)</f>
        <v>#REF!</v>
      </c>
      <c r="I156" s="223"/>
      <c r="J156" s="222"/>
      <c r="K156" s="282"/>
      <c r="L156" s="299"/>
      <c r="M156" s="307"/>
    </row>
    <row r="157" spans="1:13" s="25" customFormat="1">
      <c r="A157" s="188">
        <v>496890200</v>
      </c>
      <c r="B157" s="27" t="s">
        <v>152</v>
      </c>
      <c r="C157" s="189" t="s">
        <v>153</v>
      </c>
      <c r="D157" s="28" t="s">
        <v>15</v>
      </c>
      <c r="E157" s="28" t="s">
        <v>151</v>
      </c>
      <c r="F157" s="315">
        <v>172.8</v>
      </c>
      <c r="G157" s="232">
        <f t="shared" si="15"/>
        <v>164.16</v>
      </c>
      <c r="H157" s="233" t="e">
        <f>ROUND(G157*(1-'AN-Motors'!#REF!),2)</f>
        <v>#REF!</v>
      </c>
      <c r="I157" s="223"/>
      <c r="J157" s="222"/>
      <c r="K157" s="282"/>
      <c r="L157" s="299"/>
      <c r="M157" s="307"/>
    </row>
    <row r="158" spans="1:13" s="25" customFormat="1">
      <c r="A158" s="188">
        <v>496890400</v>
      </c>
      <c r="B158" s="27" t="s">
        <v>154</v>
      </c>
      <c r="C158" s="189" t="s">
        <v>155</v>
      </c>
      <c r="D158" s="28" t="s">
        <v>15</v>
      </c>
      <c r="E158" s="28" t="s">
        <v>16</v>
      </c>
      <c r="F158" s="315">
        <v>134.4</v>
      </c>
      <c r="G158" s="232">
        <f t="shared" si="15"/>
        <v>127.68</v>
      </c>
      <c r="H158" s="233" t="e">
        <f>ROUND(G158*(1-'AN-Motors'!#REF!),2)</f>
        <v>#REF!</v>
      </c>
      <c r="I158" s="223"/>
      <c r="J158" s="222"/>
      <c r="K158" s="282"/>
      <c r="L158" s="299"/>
      <c r="M158" s="307"/>
    </row>
    <row r="159" spans="1:13" s="25" customFormat="1">
      <c r="A159" s="188">
        <v>499800200</v>
      </c>
      <c r="B159" s="27" t="s">
        <v>156</v>
      </c>
      <c r="C159" s="189" t="s">
        <v>157</v>
      </c>
      <c r="D159" s="28" t="s">
        <v>15</v>
      </c>
      <c r="E159" s="28" t="s">
        <v>19</v>
      </c>
      <c r="F159" s="315">
        <v>279.2</v>
      </c>
      <c r="G159" s="232">
        <f t="shared" si="15"/>
        <v>265.24</v>
      </c>
      <c r="H159" s="233" t="e">
        <f>ROUND(G159*(1-'AN-Motors'!#REF!),2)</f>
        <v>#REF!</v>
      </c>
      <c r="I159" s="223"/>
      <c r="J159" s="222"/>
      <c r="K159" s="282"/>
      <c r="L159" s="299"/>
      <c r="M159" s="307"/>
    </row>
    <row r="160" spans="1:13" s="25" customFormat="1">
      <c r="A160" s="373">
        <v>626000035</v>
      </c>
      <c r="B160" s="27" t="s">
        <v>393</v>
      </c>
      <c r="C160" s="181" t="s">
        <v>394</v>
      </c>
      <c r="D160" s="28" t="s">
        <v>15</v>
      </c>
      <c r="E160" s="28" t="s">
        <v>25</v>
      </c>
      <c r="F160" s="368">
        <v>172.8</v>
      </c>
      <c r="G160" s="232">
        <f t="shared" ref="G160:G163" si="18">ROUND(F160*(1+$H$1),2)</f>
        <v>164.16</v>
      </c>
      <c r="H160" s="233" t="e">
        <f>ROUND(G160*(1-'AN-Motors'!#REF!),2)</f>
        <v>#REF!</v>
      </c>
      <c r="I160" s="223"/>
      <c r="J160" s="222"/>
      <c r="K160" s="282"/>
      <c r="L160" s="299"/>
      <c r="M160" s="307"/>
    </row>
    <row r="161" spans="1:13" s="25" customFormat="1">
      <c r="A161" s="373">
        <v>626000021</v>
      </c>
      <c r="B161" s="27" t="s">
        <v>395</v>
      </c>
      <c r="C161" s="181" t="s">
        <v>396</v>
      </c>
      <c r="D161" s="28" t="s">
        <v>15</v>
      </c>
      <c r="E161" s="28" t="s">
        <v>16</v>
      </c>
      <c r="F161" s="368">
        <v>3976.8</v>
      </c>
      <c r="G161" s="232">
        <f t="shared" si="18"/>
        <v>3777.96</v>
      </c>
      <c r="H161" s="233" t="e">
        <f>ROUND(G161*(1-'AN-Motors'!#REF!),2)</f>
        <v>#REF!</v>
      </c>
      <c r="I161" s="223"/>
      <c r="J161" s="222"/>
      <c r="K161" s="282"/>
      <c r="L161" s="299"/>
      <c r="M161" s="307"/>
    </row>
    <row r="162" spans="1:13" s="25" customFormat="1">
      <c r="A162" s="373">
        <v>626000020</v>
      </c>
      <c r="B162" s="27" t="s">
        <v>397</v>
      </c>
      <c r="C162" s="181" t="s">
        <v>398</v>
      </c>
      <c r="D162" s="28" t="s">
        <v>15</v>
      </c>
      <c r="E162" s="28" t="s">
        <v>16</v>
      </c>
      <c r="F162" s="368">
        <v>4901.6000000000004</v>
      </c>
      <c r="G162" s="232">
        <f t="shared" si="18"/>
        <v>4656.5200000000004</v>
      </c>
      <c r="H162" s="233" t="e">
        <f>ROUND(G162*(1-'AN-Motors'!#REF!),2)</f>
        <v>#REF!</v>
      </c>
      <c r="I162" s="223"/>
      <c r="J162" s="222"/>
      <c r="K162" s="282"/>
      <c r="L162" s="299"/>
      <c r="M162" s="307"/>
    </row>
    <row r="163" spans="1:13" s="25" customFormat="1">
      <c r="A163" s="373">
        <v>626000019</v>
      </c>
      <c r="B163" s="27" t="s">
        <v>399</v>
      </c>
      <c r="C163" s="181" t="s">
        <v>400</v>
      </c>
      <c r="D163" s="28" t="s">
        <v>15</v>
      </c>
      <c r="E163" s="28" t="s">
        <v>16</v>
      </c>
      <c r="F163" s="368">
        <v>5826.4</v>
      </c>
      <c r="G163" s="232">
        <f t="shared" si="18"/>
        <v>5535.08</v>
      </c>
      <c r="H163" s="233" t="e">
        <f>ROUND(G163*(1-'AN-Motors'!#REF!),2)</f>
        <v>#REF!</v>
      </c>
      <c r="I163" s="223"/>
      <c r="J163" s="222"/>
      <c r="K163" s="282"/>
      <c r="L163" s="299"/>
      <c r="M163" s="307"/>
    </row>
    <row r="164" spans="1:13" s="25" customFormat="1">
      <c r="A164" s="192">
        <v>496920700</v>
      </c>
      <c r="B164" s="193" t="s">
        <v>158</v>
      </c>
      <c r="C164" s="194" t="s">
        <v>159</v>
      </c>
      <c r="D164" s="195" t="s">
        <v>15</v>
      </c>
      <c r="E164" s="195" t="s">
        <v>16</v>
      </c>
      <c r="F164" s="316">
        <v>5826.24</v>
      </c>
      <c r="G164" s="232">
        <f t="shared" si="15"/>
        <v>5534.93</v>
      </c>
      <c r="H164" s="233" t="e">
        <f>ROUND(G164*(1-'AN-Motors'!#REF!),2)</f>
        <v>#REF!</v>
      </c>
      <c r="I164" s="223"/>
      <c r="J164" s="222"/>
      <c r="K164" s="282"/>
      <c r="L164" s="299"/>
      <c r="M164" s="307"/>
    </row>
    <row r="165" spans="1:13" s="25" customFormat="1">
      <c r="A165" s="188">
        <v>496890900</v>
      </c>
      <c r="B165" s="27" t="s">
        <v>160</v>
      </c>
      <c r="C165" s="189" t="s">
        <v>161</v>
      </c>
      <c r="D165" s="28" t="s">
        <v>15</v>
      </c>
      <c r="E165" s="28" t="s">
        <v>16</v>
      </c>
      <c r="F165" s="315">
        <v>3976.64</v>
      </c>
      <c r="G165" s="232">
        <f t="shared" si="15"/>
        <v>3777.81</v>
      </c>
      <c r="H165" s="233" t="e">
        <f>ROUND(G165*(1-'AN-Motors'!#REF!),2)</f>
        <v>#REF!</v>
      </c>
      <c r="I165" s="223"/>
      <c r="J165" s="222"/>
      <c r="K165" s="282"/>
      <c r="L165" s="299"/>
      <c r="M165" s="307"/>
    </row>
    <row r="166" spans="1:13" s="25" customFormat="1">
      <c r="A166" s="188">
        <v>496891000</v>
      </c>
      <c r="B166" s="27" t="s">
        <v>162</v>
      </c>
      <c r="C166" s="189" t="s">
        <v>163</v>
      </c>
      <c r="D166" s="28" t="s">
        <v>15</v>
      </c>
      <c r="E166" s="28" t="s">
        <v>16</v>
      </c>
      <c r="F166" s="315">
        <v>4901.4399999999996</v>
      </c>
      <c r="G166" s="232">
        <f t="shared" si="15"/>
        <v>4656.37</v>
      </c>
      <c r="H166" s="233" t="e">
        <f>ROUND(G166*(1-'AN-Motors'!#REF!),2)</f>
        <v>#REF!</v>
      </c>
      <c r="I166" s="223"/>
      <c r="J166" s="222"/>
      <c r="K166" s="282"/>
      <c r="L166" s="299"/>
      <c r="M166" s="307"/>
    </row>
    <row r="167" spans="1:13" s="25" customFormat="1">
      <c r="A167" s="188">
        <v>4008636</v>
      </c>
      <c r="B167" s="27" t="s">
        <v>164</v>
      </c>
      <c r="C167" s="189" t="s">
        <v>165</v>
      </c>
      <c r="D167" s="28" t="s">
        <v>15</v>
      </c>
      <c r="E167" s="28" t="s">
        <v>16</v>
      </c>
      <c r="F167" s="315">
        <v>5578.4</v>
      </c>
      <c r="G167" s="232">
        <f t="shared" si="15"/>
        <v>5299.48</v>
      </c>
      <c r="H167" s="233" t="e">
        <f>ROUND(G167*(1-'AN-Motors'!#REF!),2)</f>
        <v>#REF!</v>
      </c>
      <c r="I167" s="223"/>
      <c r="J167" s="222"/>
      <c r="K167" s="282"/>
      <c r="L167" s="299"/>
      <c r="M167" s="307"/>
    </row>
    <row r="168" spans="1:13" s="25" customFormat="1">
      <c r="A168" s="188">
        <v>496891100</v>
      </c>
      <c r="B168" s="27" t="s">
        <v>166</v>
      </c>
      <c r="C168" s="189" t="s">
        <v>167</v>
      </c>
      <c r="D168" s="28" t="s">
        <v>15</v>
      </c>
      <c r="E168" s="28" t="s">
        <v>16</v>
      </c>
      <c r="F168" s="315">
        <v>106.4</v>
      </c>
      <c r="G168" s="232">
        <f t="shared" si="15"/>
        <v>101.08</v>
      </c>
      <c r="H168" s="233" t="e">
        <f>ROUND(G168*(1-'AN-Motors'!#REF!),2)</f>
        <v>#REF!</v>
      </c>
      <c r="I168" s="223"/>
      <c r="J168" s="222"/>
      <c r="K168" s="282"/>
      <c r="L168" s="299"/>
      <c r="M168" s="307"/>
    </row>
    <row r="169" spans="1:13" s="25" customFormat="1">
      <c r="A169" s="188">
        <v>4007403</v>
      </c>
      <c r="B169" s="27" t="s">
        <v>168</v>
      </c>
      <c r="C169" s="189" t="s">
        <v>169</v>
      </c>
      <c r="D169" s="28" t="s">
        <v>15</v>
      </c>
      <c r="E169" s="28" t="s">
        <v>16</v>
      </c>
      <c r="F169" s="315">
        <v>611.20000000000005</v>
      </c>
      <c r="G169" s="232">
        <f t="shared" si="15"/>
        <v>580.64</v>
      </c>
      <c r="H169" s="233" t="e">
        <f>ROUND(G169*(1-'AN-Motors'!#REF!),2)</f>
        <v>#REF!</v>
      </c>
      <c r="I169" s="223"/>
      <c r="J169" s="222"/>
      <c r="K169" s="282"/>
      <c r="L169" s="299"/>
      <c r="M169" s="307"/>
    </row>
    <row r="170" spans="1:13" s="25" customFormat="1">
      <c r="A170" s="188">
        <v>499801400</v>
      </c>
      <c r="B170" s="27" t="s">
        <v>170</v>
      </c>
      <c r="C170" s="189" t="s">
        <v>171</v>
      </c>
      <c r="D170" s="28" t="s">
        <v>15</v>
      </c>
      <c r="E170" s="28" t="s">
        <v>16</v>
      </c>
      <c r="F170" s="315">
        <v>8648.7999999999993</v>
      </c>
      <c r="G170" s="232">
        <f t="shared" si="15"/>
        <v>8216.36</v>
      </c>
      <c r="H170" s="233" t="e">
        <f>ROUND(G170*(1-'AN-Motors'!#REF!),2)</f>
        <v>#REF!</v>
      </c>
      <c r="I170" s="223"/>
      <c r="J170" s="222"/>
      <c r="K170" s="282"/>
      <c r="L170" s="299"/>
      <c r="M170" s="307"/>
    </row>
    <row r="171" spans="1:13" s="25" customFormat="1">
      <c r="A171" s="188">
        <v>499800400</v>
      </c>
      <c r="B171" s="27" t="s">
        <v>172</v>
      </c>
      <c r="C171" s="189" t="s">
        <v>173</v>
      </c>
      <c r="D171" s="28" t="s">
        <v>15</v>
      </c>
      <c r="E171" s="28" t="s">
        <v>16</v>
      </c>
      <c r="F171" s="315">
        <v>4876</v>
      </c>
      <c r="G171" s="232">
        <f t="shared" si="15"/>
        <v>4632.2</v>
      </c>
      <c r="H171" s="233" t="e">
        <f>ROUND(G171*(1-'AN-Motors'!#REF!),2)</f>
        <v>#REF!</v>
      </c>
      <c r="I171" s="223"/>
      <c r="J171" s="222"/>
      <c r="K171" s="282"/>
      <c r="L171" s="299"/>
      <c r="M171" s="307"/>
    </row>
    <row r="172" spans="1:13" s="25" customFormat="1">
      <c r="A172" s="188">
        <v>496890600</v>
      </c>
      <c r="B172" s="27" t="s">
        <v>174</v>
      </c>
      <c r="C172" s="189" t="s">
        <v>175</v>
      </c>
      <c r="D172" s="28" t="s">
        <v>176</v>
      </c>
      <c r="E172" s="28" t="s">
        <v>16</v>
      </c>
      <c r="F172" s="315">
        <v>1508</v>
      </c>
      <c r="G172" s="232">
        <f t="shared" si="15"/>
        <v>1432.6</v>
      </c>
      <c r="H172" s="233" t="e">
        <f>ROUND(G172*(1-'AN-Motors'!#REF!),2)</f>
        <v>#REF!</v>
      </c>
      <c r="I172" s="223"/>
      <c r="J172" s="222"/>
      <c r="K172" s="282"/>
      <c r="L172" s="299"/>
      <c r="M172" s="307"/>
    </row>
    <row r="173" spans="1:13" s="25" customFormat="1">
      <c r="A173" s="196">
        <v>499800600</v>
      </c>
      <c r="B173" s="197" t="s">
        <v>177</v>
      </c>
      <c r="C173" s="198" t="s">
        <v>178</v>
      </c>
      <c r="D173" s="179" t="s">
        <v>15</v>
      </c>
      <c r="E173" s="179" t="s">
        <v>16</v>
      </c>
      <c r="F173" s="315">
        <v>3070.4</v>
      </c>
      <c r="G173" s="232">
        <f t="shared" si="15"/>
        <v>2916.88</v>
      </c>
      <c r="H173" s="233" t="e">
        <f>ROUND(G173*(1-'AN-Motors'!#REF!),2)</f>
        <v>#REF!</v>
      </c>
      <c r="I173" s="223"/>
      <c r="J173" s="222"/>
      <c r="K173" s="282"/>
      <c r="L173" s="299"/>
      <c r="M173" s="307"/>
    </row>
    <row r="174" spans="1:13" s="25" customFormat="1">
      <c r="A174" s="188">
        <v>497800600</v>
      </c>
      <c r="B174" s="27" t="s">
        <v>363</v>
      </c>
      <c r="C174" s="189" t="s">
        <v>364</v>
      </c>
      <c r="D174" s="28" t="s">
        <v>15</v>
      </c>
      <c r="E174" s="28" t="s">
        <v>16</v>
      </c>
      <c r="F174" s="315">
        <v>1814.4</v>
      </c>
      <c r="G174" s="232">
        <f t="shared" ref="G174" si="19">ROUND(F174*(1+$H$1),2)</f>
        <v>1723.68</v>
      </c>
      <c r="H174" s="233" t="e">
        <f>ROUND(G174*(1-'AN-Motors'!#REF!),2)</f>
        <v>#REF!</v>
      </c>
      <c r="I174" s="223"/>
      <c r="J174" s="222"/>
      <c r="K174" s="282"/>
      <c r="L174" s="299"/>
      <c r="M174" s="307"/>
    </row>
    <row r="175" spans="1:13" s="25" customFormat="1">
      <c r="A175" s="188">
        <v>619000100</v>
      </c>
      <c r="B175" s="27" t="s">
        <v>179</v>
      </c>
      <c r="C175" s="189" t="s">
        <v>180</v>
      </c>
      <c r="D175" s="28" t="s">
        <v>15</v>
      </c>
      <c r="E175" s="28" t="s">
        <v>16</v>
      </c>
      <c r="F175" s="315">
        <v>7764</v>
      </c>
      <c r="G175" s="232">
        <f t="shared" si="15"/>
        <v>7375.8</v>
      </c>
      <c r="H175" s="233" t="e">
        <f>ROUND(G175*(1-'AN-Motors'!#REF!),2)</f>
        <v>#REF!</v>
      </c>
      <c r="I175" s="223"/>
      <c r="J175" s="222"/>
      <c r="K175" s="282"/>
      <c r="L175" s="299"/>
      <c r="M175" s="307"/>
    </row>
    <row r="176" spans="1:13" s="25" customFormat="1">
      <c r="A176" s="188">
        <v>619000200</v>
      </c>
      <c r="B176" s="27" t="s">
        <v>181</v>
      </c>
      <c r="C176" s="189" t="s">
        <v>182</v>
      </c>
      <c r="D176" s="28" t="s">
        <v>15</v>
      </c>
      <c r="E176" s="28" t="s">
        <v>16</v>
      </c>
      <c r="F176" s="315">
        <v>5436</v>
      </c>
      <c r="G176" s="232">
        <f t="shared" si="15"/>
        <v>5164.2</v>
      </c>
      <c r="H176" s="233" t="e">
        <f>ROUND(G176*(1-'AN-Motors'!#REF!),2)</f>
        <v>#REF!</v>
      </c>
      <c r="I176" s="223"/>
      <c r="J176" s="222"/>
      <c r="K176" s="282"/>
      <c r="L176" s="299"/>
      <c r="M176" s="307"/>
    </row>
    <row r="177" spans="1:13" s="25" customFormat="1">
      <c r="A177" s="188">
        <v>494300800</v>
      </c>
      <c r="B177" s="27" t="s">
        <v>183</v>
      </c>
      <c r="C177" s="189" t="s">
        <v>20</v>
      </c>
      <c r="D177" s="28" t="s">
        <v>15</v>
      </c>
      <c r="E177" s="28" t="s">
        <v>16</v>
      </c>
      <c r="F177" s="315">
        <v>39978.400000000001</v>
      </c>
      <c r="G177" s="232">
        <f t="shared" si="15"/>
        <v>37979.480000000003</v>
      </c>
      <c r="H177" s="233" t="e">
        <f>ROUND(G177*(1-'AN-Motors'!#REF!),2)</f>
        <v>#REF!</v>
      </c>
      <c r="I177" s="223"/>
      <c r="J177" s="222"/>
      <c r="K177" s="282"/>
      <c r="L177" s="299"/>
      <c r="M177" s="307"/>
    </row>
    <row r="178" spans="1:13" s="25" customFormat="1">
      <c r="A178" s="188">
        <v>494300400</v>
      </c>
      <c r="B178" s="27" t="s">
        <v>185</v>
      </c>
      <c r="C178" s="189" t="s">
        <v>184</v>
      </c>
      <c r="D178" s="28" t="s">
        <v>15</v>
      </c>
      <c r="E178" s="28" t="s">
        <v>16</v>
      </c>
      <c r="F178" s="315">
        <v>16557.599999999999</v>
      </c>
      <c r="G178" s="232">
        <f t="shared" si="15"/>
        <v>15729.72</v>
      </c>
      <c r="H178" s="233" t="e">
        <f>ROUND(G178*(1-'AN-Motors'!#REF!),2)</f>
        <v>#REF!</v>
      </c>
      <c r="I178" s="223"/>
      <c r="J178" s="222"/>
      <c r="K178" s="282"/>
      <c r="L178" s="299"/>
      <c r="M178" s="307"/>
    </row>
    <row r="179" spans="1:13" s="25" customFormat="1">
      <c r="A179" s="188">
        <v>498918200</v>
      </c>
      <c r="B179" s="27" t="s">
        <v>186</v>
      </c>
      <c r="C179" s="189" t="s">
        <v>187</v>
      </c>
      <c r="D179" s="28" t="s">
        <v>15</v>
      </c>
      <c r="E179" s="28" t="s">
        <v>16</v>
      </c>
      <c r="F179" s="315">
        <v>6863.2</v>
      </c>
      <c r="G179" s="232">
        <f t="shared" si="15"/>
        <v>6520.04</v>
      </c>
      <c r="H179" s="233" t="e">
        <f>ROUND(G179*(1-'AN-Motors'!#REF!),2)</f>
        <v>#REF!</v>
      </c>
      <c r="I179" s="223"/>
      <c r="J179" s="222"/>
      <c r="K179" s="282"/>
      <c r="L179" s="299"/>
      <c r="M179" s="307"/>
    </row>
    <row r="180" spans="1:13" s="25" customFormat="1">
      <c r="A180" s="188">
        <v>4009636</v>
      </c>
      <c r="B180" s="27" t="s">
        <v>188</v>
      </c>
      <c r="C180" s="189" t="s">
        <v>189</v>
      </c>
      <c r="D180" s="28" t="s">
        <v>15</v>
      </c>
      <c r="E180" s="28" t="s">
        <v>16</v>
      </c>
      <c r="F180" s="315">
        <v>1944.8</v>
      </c>
      <c r="G180" s="232">
        <f>ROUND(F180*(1+$H$1),2)</f>
        <v>1847.56</v>
      </c>
      <c r="H180" s="233" t="e">
        <f>ROUND(G180*(1-'AN-Motors'!#REF!),2)</f>
        <v>#REF!</v>
      </c>
      <c r="I180" s="223"/>
      <c r="J180" s="222"/>
      <c r="K180" s="282"/>
      <c r="L180" s="299"/>
      <c r="M180" s="307"/>
    </row>
    <row r="181" spans="1:13" s="25" customFormat="1" ht="10.8" thickBot="1">
      <c r="A181" s="344">
        <v>4009633</v>
      </c>
      <c r="B181" s="345" t="s">
        <v>190</v>
      </c>
      <c r="C181" s="346" t="s">
        <v>191</v>
      </c>
      <c r="D181" s="347" t="s">
        <v>15</v>
      </c>
      <c r="E181" s="347" t="s">
        <v>16</v>
      </c>
      <c r="F181" s="348">
        <v>7332</v>
      </c>
      <c r="G181" s="349">
        <f>ROUND(F181*(1+$H$1),2)</f>
        <v>6965.4</v>
      </c>
      <c r="H181" s="240" t="e">
        <f>ROUND(G181*(1-'AN-Motors'!#REF!),2)</f>
        <v>#REF!</v>
      </c>
      <c r="I181" s="223"/>
      <c r="J181" s="222"/>
      <c r="K181" s="282"/>
      <c r="L181" s="299"/>
      <c r="M181" s="307"/>
    </row>
    <row r="182" spans="1:13" s="25" customFormat="1">
      <c r="A182" s="15"/>
      <c r="B182" s="30"/>
      <c r="C182" s="169"/>
      <c r="D182" s="31"/>
      <c r="E182" s="30"/>
      <c r="F182" s="14"/>
      <c r="G182" s="14"/>
      <c r="H182" s="14"/>
      <c r="I182" s="14"/>
      <c r="K182" s="282"/>
      <c r="L182" s="299"/>
      <c r="M182" s="307"/>
    </row>
    <row r="183" spans="1:13" s="25" customFormat="1">
      <c r="A183" s="15"/>
      <c r="B183" s="30"/>
      <c r="C183" s="169"/>
      <c r="D183" s="31"/>
      <c r="E183" s="30"/>
      <c r="F183" s="14"/>
      <c r="G183" s="14"/>
      <c r="H183" s="14"/>
      <c r="I183" s="14"/>
      <c r="K183" s="282"/>
      <c r="L183" s="299"/>
      <c r="M183" s="307"/>
    </row>
    <row r="184" spans="1:13" s="25" customFormat="1">
      <c r="A184" s="15"/>
      <c r="B184" s="30"/>
      <c r="C184" s="169"/>
      <c r="D184" s="31"/>
      <c r="E184" s="30"/>
      <c r="F184" s="14"/>
      <c r="G184" s="14"/>
      <c r="H184" s="14"/>
      <c r="I184" s="14"/>
      <c r="K184" s="282"/>
      <c r="L184" s="299"/>
      <c r="M184" s="307"/>
    </row>
    <row r="185" spans="1:13" s="25" customFormat="1">
      <c r="A185" s="15"/>
      <c r="B185" s="30"/>
      <c r="C185" s="169"/>
      <c r="D185" s="31"/>
      <c r="E185" s="30"/>
      <c r="F185" s="14"/>
      <c r="G185" s="14"/>
      <c r="H185" s="14"/>
      <c r="I185" s="14"/>
      <c r="K185" s="282"/>
      <c r="L185" s="299"/>
      <c r="M185" s="307"/>
    </row>
    <row r="186" spans="1:13" s="25" customFormat="1">
      <c r="A186" s="15"/>
      <c r="B186" s="30"/>
      <c r="C186" s="169"/>
      <c r="D186" s="31"/>
      <c r="E186" s="30"/>
      <c r="F186" s="14"/>
      <c r="G186" s="14"/>
      <c r="H186" s="14"/>
      <c r="I186" s="14"/>
      <c r="K186" s="282"/>
      <c r="L186" s="299"/>
      <c r="M186" s="242"/>
    </row>
    <row r="187" spans="1:13" s="25" customFormat="1">
      <c r="A187" s="15"/>
      <c r="B187" s="30"/>
      <c r="C187" s="169"/>
      <c r="D187" s="31"/>
      <c r="E187" s="30"/>
      <c r="F187" s="14"/>
      <c r="G187" s="14"/>
      <c r="H187" s="14"/>
      <c r="I187" s="14"/>
      <c r="K187" s="282"/>
      <c r="L187" s="299"/>
      <c r="M187" s="242"/>
    </row>
    <row r="188" spans="1:13" s="25" customFormat="1">
      <c r="A188" s="15"/>
      <c r="B188" s="30"/>
      <c r="C188" s="169"/>
      <c r="D188" s="31"/>
      <c r="E188" s="30"/>
      <c r="F188" s="14"/>
      <c r="G188" s="14"/>
      <c r="H188" s="14"/>
      <c r="I188" s="14"/>
      <c r="K188" s="282"/>
      <c r="L188" s="299"/>
      <c r="M188" s="242"/>
    </row>
    <row r="189" spans="1:13" s="25" customFormat="1">
      <c r="A189" s="15"/>
      <c r="B189" s="30"/>
      <c r="C189" s="169"/>
      <c r="D189" s="31"/>
      <c r="E189" s="30"/>
      <c r="F189" s="14"/>
      <c r="G189" s="14"/>
      <c r="H189" s="14"/>
      <c r="I189" s="14"/>
      <c r="K189" s="282"/>
      <c r="L189" s="299"/>
      <c r="M189" s="242"/>
    </row>
    <row r="190" spans="1:13" s="25" customFormat="1">
      <c r="A190" s="15"/>
      <c r="B190" s="30"/>
      <c r="C190" s="169"/>
      <c r="D190" s="31"/>
      <c r="E190" s="30"/>
      <c r="F190" s="14"/>
      <c r="G190" s="14"/>
      <c r="H190" s="14"/>
      <c r="I190" s="14"/>
      <c r="K190" s="282"/>
      <c r="L190" s="299"/>
      <c r="M190" s="242"/>
    </row>
    <row r="191" spans="1:13" s="25" customFormat="1">
      <c r="A191" s="15"/>
      <c r="B191" s="30"/>
      <c r="C191" s="169"/>
      <c r="D191" s="31"/>
      <c r="E191" s="30"/>
      <c r="F191" s="14"/>
      <c r="G191" s="14"/>
      <c r="H191" s="14"/>
      <c r="I191" s="14"/>
      <c r="K191" s="282"/>
      <c r="L191" s="299"/>
      <c r="M191" s="242"/>
    </row>
    <row r="192" spans="1:13" s="25" customFormat="1">
      <c r="A192" s="15"/>
      <c r="B192" s="30"/>
      <c r="C192" s="169"/>
      <c r="D192" s="31"/>
      <c r="E192" s="30"/>
      <c r="F192" s="14"/>
      <c r="G192" s="14"/>
      <c r="H192" s="14"/>
      <c r="I192" s="14"/>
      <c r="K192" s="282"/>
      <c r="L192" s="299"/>
      <c r="M192" s="242"/>
    </row>
    <row r="193" spans="1:13" s="25" customFormat="1">
      <c r="A193" s="15"/>
      <c r="B193" s="30"/>
      <c r="C193" s="169"/>
      <c r="D193" s="31"/>
      <c r="E193" s="30"/>
      <c r="F193" s="14"/>
      <c r="G193" s="14"/>
      <c r="H193" s="14"/>
      <c r="I193" s="14"/>
      <c r="K193" s="282"/>
      <c r="L193" s="299"/>
      <c r="M193" s="242"/>
    </row>
    <row r="194" spans="1:13" s="25" customFormat="1">
      <c r="A194" s="15"/>
      <c r="B194" s="30"/>
      <c r="C194" s="169"/>
      <c r="D194" s="31"/>
      <c r="E194" s="30"/>
      <c r="F194" s="14"/>
      <c r="G194" s="14"/>
      <c r="H194" s="14"/>
      <c r="I194" s="14"/>
      <c r="K194" s="282"/>
      <c r="L194" s="299"/>
      <c r="M194" s="242"/>
    </row>
    <row r="195" spans="1:13" s="25" customFormat="1">
      <c r="A195" s="15"/>
      <c r="B195" s="30"/>
      <c r="C195" s="169"/>
      <c r="D195" s="31"/>
      <c r="E195" s="30"/>
      <c r="F195" s="14"/>
      <c r="G195" s="14"/>
      <c r="H195" s="14"/>
      <c r="I195" s="14"/>
      <c r="K195" s="282"/>
      <c r="L195" s="299"/>
      <c r="M195" s="242"/>
    </row>
    <row r="196" spans="1:13" s="25" customFormat="1">
      <c r="A196" s="15"/>
      <c r="B196" s="30"/>
      <c r="C196" s="169"/>
      <c r="D196" s="31"/>
      <c r="E196" s="30"/>
      <c r="F196" s="14"/>
      <c r="G196" s="14"/>
      <c r="H196" s="14"/>
      <c r="I196" s="14"/>
      <c r="K196" s="282"/>
      <c r="L196" s="299"/>
      <c r="M196" s="242"/>
    </row>
    <row r="197" spans="1:13" s="25" customFormat="1">
      <c r="A197" s="15"/>
      <c r="B197" s="30"/>
      <c r="C197" s="169"/>
      <c r="D197" s="31"/>
      <c r="E197" s="30"/>
      <c r="F197" s="14"/>
      <c r="G197" s="14"/>
      <c r="H197" s="14"/>
      <c r="I197" s="14"/>
      <c r="K197" s="282"/>
      <c r="L197" s="299"/>
      <c r="M197" s="242"/>
    </row>
    <row r="198" spans="1:13" s="25" customFormat="1">
      <c r="A198" s="15"/>
      <c r="B198" s="30"/>
      <c r="C198" s="169"/>
      <c r="D198" s="31"/>
      <c r="E198" s="30"/>
      <c r="F198" s="14"/>
      <c r="G198" s="14"/>
      <c r="H198" s="14"/>
      <c r="I198" s="14"/>
      <c r="K198" s="282"/>
      <c r="L198" s="299"/>
      <c r="M198" s="242"/>
    </row>
    <row r="199" spans="1:13" s="25" customFormat="1">
      <c r="A199" s="15"/>
      <c r="B199" s="30"/>
      <c r="C199" s="169"/>
      <c r="D199" s="31"/>
      <c r="E199" s="30"/>
      <c r="F199" s="14"/>
      <c r="G199" s="14"/>
      <c r="H199" s="14"/>
      <c r="I199" s="14"/>
      <c r="K199" s="282"/>
      <c r="L199" s="299"/>
      <c r="M199" s="242"/>
    </row>
    <row r="200" spans="1:13" s="25" customFormat="1">
      <c r="A200" s="15"/>
      <c r="B200" s="30"/>
      <c r="C200" s="169"/>
      <c r="D200" s="31"/>
      <c r="E200" s="30"/>
      <c r="F200" s="14"/>
      <c r="G200" s="14"/>
      <c r="H200" s="14"/>
      <c r="I200" s="14"/>
      <c r="K200" s="282"/>
      <c r="L200" s="299"/>
      <c r="M200" s="242"/>
    </row>
    <row r="201" spans="1:13" s="25" customFormat="1">
      <c r="A201" s="15"/>
      <c r="B201" s="30"/>
      <c r="C201" s="169"/>
      <c r="D201" s="31"/>
      <c r="E201" s="30"/>
      <c r="F201" s="14"/>
      <c r="G201" s="14"/>
      <c r="H201" s="14"/>
      <c r="I201" s="14"/>
      <c r="K201" s="282"/>
      <c r="L201" s="299"/>
      <c r="M201" s="242"/>
    </row>
    <row r="202" spans="1:13" s="25" customFormat="1">
      <c r="A202" s="15"/>
      <c r="B202" s="30"/>
      <c r="C202" s="169"/>
      <c r="D202" s="31"/>
      <c r="E202" s="30"/>
      <c r="F202" s="14"/>
      <c r="G202" s="14"/>
      <c r="H202" s="14"/>
      <c r="I202" s="14"/>
      <c r="K202" s="282"/>
      <c r="L202" s="299"/>
      <c r="M202" s="242"/>
    </row>
    <row r="203" spans="1:13" s="25" customFormat="1">
      <c r="A203" s="15"/>
      <c r="B203" s="30"/>
      <c r="C203" s="169"/>
      <c r="D203" s="31"/>
      <c r="E203" s="30"/>
      <c r="F203" s="14"/>
      <c r="G203" s="14"/>
      <c r="H203" s="14"/>
      <c r="I203" s="14"/>
      <c r="K203" s="282"/>
      <c r="L203" s="299"/>
      <c r="M203" s="242"/>
    </row>
    <row r="204" spans="1:13" s="25" customFormat="1">
      <c r="A204" s="15"/>
      <c r="B204" s="30"/>
      <c r="C204" s="169"/>
      <c r="D204" s="31"/>
      <c r="E204" s="30"/>
      <c r="F204" s="14"/>
      <c r="G204" s="14"/>
      <c r="H204" s="14"/>
      <c r="I204" s="14"/>
      <c r="K204" s="282"/>
      <c r="L204" s="299"/>
      <c r="M204" s="242"/>
    </row>
    <row r="205" spans="1:13" s="25" customFormat="1">
      <c r="A205" s="15"/>
      <c r="B205" s="30"/>
      <c r="C205" s="169"/>
      <c r="D205" s="31"/>
      <c r="E205" s="30"/>
      <c r="F205" s="14"/>
      <c r="G205" s="14"/>
      <c r="H205" s="14"/>
      <c r="I205" s="14"/>
      <c r="K205" s="282"/>
      <c r="L205" s="299"/>
      <c r="M205" s="242"/>
    </row>
    <row r="206" spans="1:13" s="25" customFormat="1">
      <c r="A206" s="15"/>
      <c r="B206" s="30"/>
      <c r="C206" s="169"/>
      <c r="D206" s="31"/>
      <c r="E206" s="30"/>
      <c r="F206" s="14"/>
      <c r="G206" s="14"/>
      <c r="H206" s="14"/>
      <c r="I206" s="14"/>
      <c r="K206" s="282"/>
      <c r="L206" s="299"/>
      <c r="M206" s="242"/>
    </row>
    <row r="207" spans="1:13" s="25" customFormat="1">
      <c r="A207" s="15"/>
      <c r="B207" s="30"/>
      <c r="C207" s="169"/>
      <c r="D207" s="31"/>
      <c r="E207" s="30"/>
      <c r="F207" s="14"/>
      <c r="G207" s="14"/>
      <c r="H207" s="14"/>
      <c r="I207" s="14"/>
      <c r="K207" s="282"/>
      <c r="L207" s="299"/>
      <c r="M207" s="242"/>
    </row>
    <row r="208" spans="1:13" s="25" customFormat="1">
      <c r="A208" s="15"/>
      <c r="B208" s="30"/>
      <c r="C208" s="169"/>
      <c r="D208" s="31"/>
      <c r="E208" s="30"/>
      <c r="F208" s="14"/>
      <c r="G208" s="14"/>
      <c r="H208" s="14"/>
      <c r="I208" s="14"/>
      <c r="K208" s="282"/>
      <c r="L208" s="299"/>
      <c r="M208" s="242"/>
    </row>
    <row r="209" spans="1:13" s="25" customFormat="1">
      <c r="A209" s="15"/>
      <c r="B209" s="30"/>
      <c r="C209" s="169"/>
      <c r="D209" s="31"/>
      <c r="E209" s="30"/>
      <c r="F209" s="13"/>
      <c r="G209" s="13"/>
      <c r="H209" s="13"/>
      <c r="I209" s="14"/>
      <c r="K209" s="282"/>
      <c r="L209" s="299"/>
      <c r="M209" s="242"/>
    </row>
    <row r="210" spans="1:13" s="25" customFormat="1">
      <c r="A210" s="15"/>
      <c r="B210" s="30"/>
      <c r="C210" s="169"/>
      <c r="D210" s="31"/>
      <c r="E210" s="30"/>
      <c r="F210" s="13"/>
      <c r="G210" s="13"/>
      <c r="H210" s="13"/>
      <c r="I210" s="14"/>
      <c r="K210" s="282"/>
      <c r="L210" s="299"/>
      <c r="M210" s="242"/>
    </row>
    <row r="211" spans="1:13" s="25" customFormat="1">
      <c r="A211" s="15"/>
      <c r="B211" s="30"/>
      <c r="C211" s="169"/>
      <c r="D211" s="31"/>
      <c r="E211" s="30"/>
      <c r="F211" s="13"/>
      <c r="G211" s="13"/>
      <c r="H211" s="13"/>
      <c r="I211" s="14"/>
      <c r="K211" s="282"/>
      <c r="L211" s="299"/>
      <c r="M211" s="242"/>
    </row>
    <row r="212" spans="1:13" s="25" customFormat="1">
      <c r="A212" s="15"/>
      <c r="B212" s="30"/>
      <c r="C212" s="169"/>
      <c r="D212" s="31"/>
      <c r="E212" s="30"/>
      <c r="F212" s="13"/>
      <c r="G212" s="13"/>
      <c r="H212" s="13"/>
      <c r="I212" s="14"/>
      <c r="K212" s="282"/>
      <c r="L212" s="299"/>
      <c r="M212" s="242"/>
    </row>
    <row r="213" spans="1:13" s="25" customFormat="1">
      <c r="A213" s="15"/>
      <c r="B213" s="30"/>
      <c r="C213" s="169"/>
      <c r="D213" s="31"/>
      <c r="E213" s="30"/>
      <c r="F213" s="13"/>
      <c r="G213" s="13"/>
      <c r="H213" s="13"/>
      <c r="I213" s="14"/>
      <c r="K213" s="282"/>
      <c r="L213" s="299"/>
      <c r="M213" s="242"/>
    </row>
    <row r="214" spans="1:13" s="25" customFormat="1">
      <c r="A214" s="15"/>
      <c r="B214" s="30"/>
      <c r="C214" s="169"/>
      <c r="D214" s="31"/>
      <c r="E214" s="30"/>
      <c r="F214" s="13"/>
      <c r="G214" s="13"/>
      <c r="H214" s="13"/>
      <c r="I214" s="14"/>
      <c r="K214" s="282"/>
      <c r="L214" s="299"/>
      <c r="M214" s="242"/>
    </row>
    <row r="215" spans="1:13" s="25" customFormat="1">
      <c r="A215" s="15"/>
      <c r="B215" s="30"/>
      <c r="C215" s="169"/>
      <c r="D215" s="31"/>
      <c r="E215" s="30"/>
      <c r="F215" s="13"/>
      <c r="G215" s="13"/>
      <c r="H215" s="13"/>
      <c r="I215" s="14"/>
      <c r="K215" s="282"/>
      <c r="L215" s="299"/>
      <c r="M215" s="242"/>
    </row>
    <row r="216" spans="1:13" s="25" customFormat="1">
      <c r="A216" s="15"/>
      <c r="B216" s="30"/>
      <c r="C216" s="169"/>
      <c r="D216" s="31"/>
      <c r="E216" s="30"/>
      <c r="F216" s="13"/>
      <c r="G216" s="13"/>
      <c r="H216" s="13"/>
      <c r="I216" s="14"/>
      <c r="K216" s="282"/>
      <c r="L216" s="299"/>
      <c r="M216" s="242"/>
    </row>
    <row r="217" spans="1:13" s="25" customFormat="1">
      <c r="A217" s="15"/>
      <c r="B217" s="30"/>
      <c r="C217" s="169"/>
      <c r="D217" s="31"/>
      <c r="E217" s="30"/>
      <c r="F217" s="13"/>
      <c r="G217" s="13"/>
      <c r="H217" s="13"/>
      <c r="I217" s="14"/>
      <c r="K217" s="282"/>
      <c r="L217" s="299"/>
      <c r="M217" s="242"/>
    </row>
    <row r="218" spans="1:13" s="25" customFormat="1">
      <c r="A218" s="15"/>
      <c r="B218" s="30"/>
      <c r="C218" s="169"/>
      <c r="D218" s="31"/>
      <c r="E218" s="30"/>
      <c r="F218" s="13"/>
      <c r="G218" s="13"/>
      <c r="H218" s="13"/>
      <c r="I218" s="14"/>
      <c r="K218" s="282"/>
      <c r="L218" s="299"/>
      <c r="M218" s="242"/>
    </row>
    <row r="219" spans="1:13" s="25" customFormat="1">
      <c r="A219" s="15"/>
      <c r="B219" s="30"/>
      <c r="C219" s="169"/>
      <c r="D219" s="31"/>
      <c r="E219" s="30"/>
      <c r="F219" s="13"/>
      <c r="G219" s="13"/>
      <c r="H219" s="13"/>
      <c r="I219" s="14"/>
      <c r="K219" s="282"/>
      <c r="L219" s="299"/>
      <c r="M219" s="242"/>
    </row>
    <row r="220" spans="1:13" s="25" customFormat="1">
      <c r="A220" s="15"/>
      <c r="B220" s="30"/>
      <c r="C220" s="169"/>
      <c r="D220" s="31"/>
      <c r="E220" s="30"/>
      <c r="F220" s="13"/>
      <c r="G220" s="13"/>
      <c r="H220" s="13"/>
      <c r="I220" s="14"/>
      <c r="K220" s="282"/>
      <c r="L220" s="299"/>
      <c r="M220" s="242"/>
    </row>
    <row r="221" spans="1:13" s="25" customFormat="1">
      <c r="A221" s="15"/>
      <c r="B221" s="30"/>
      <c r="C221" s="169"/>
      <c r="D221" s="31"/>
      <c r="E221" s="30"/>
      <c r="F221" s="13"/>
      <c r="G221" s="13"/>
      <c r="H221" s="13"/>
      <c r="I221" s="14"/>
      <c r="K221" s="282"/>
      <c r="L221" s="299"/>
      <c r="M221" s="242"/>
    </row>
    <row r="222" spans="1:13" s="25" customFormat="1">
      <c r="A222" s="15"/>
      <c r="B222" s="30"/>
      <c r="C222" s="169"/>
      <c r="D222" s="31"/>
      <c r="E222" s="30"/>
      <c r="F222" s="13"/>
      <c r="G222" s="13"/>
      <c r="H222" s="13"/>
      <c r="I222" s="14"/>
      <c r="K222" s="282"/>
      <c r="L222" s="299"/>
      <c r="M222" s="242"/>
    </row>
    <row r="223" spans="1:13" s="25" customFormat="1">
      <c r="A223" s="15"/>
      <c r="B223" s="30"/>
      <c r="C223" s="169"/>
      <c r="D223" s="31"/>
      <c r="E223" s="30"/>
      <c r="F223" s="13"/>
      <c r="G223" s="13"/>
      <c r="H223" s="13"/>
      <c r="I223" s="14"/>
      <c r="K223" s="282"/>
      <c r="L223" s="299"/>
      <c r="M223" s="242"/>
    </row>
    <row r="224" spans="1:13" s="25" customFormat="1">
      <c r="A224" s="15"/>
      <c r="B224" s="30"/>
      <c r="C224" s="169"/>
      <c r="D224" s="31"/>
      <c r="E224" s="30"/>
      <c r="F224" s="13"/>
      <c r="G224" s="13"/>
      <c r="H224" s="13"/>
      <c r="I224" s="14"/>
      <c r="K224" s="282"/>
      <c r="L224" s="299"/>
      <c r="M224" s="242"/>
    </row>
    <row r="225" spans="1:13" s="25" customFormat="1">
      <c r="A225" s="15"/>
      <c r="B225" s="30"/>
      <c r="C225" s="169"/>
      <c r="D225" s="31"/>
      <c r="E225" s="30"/>
      <c r="F225" s="13"/>
      <c r="G225" s="13"/>
      <c r="H225" s="13"/>
      <c r="I225" s="14"/>
      <c r="K225" s="282"/>
      <c r="L225" s="299"/>
      <c r="M225" s="242"/>
    </row>
    <row r="226" spans="1:13" s="25" customFormat="1">
      <c r="A226" s="15"/>
      <c r="B226" s="30"/>
      <c r="C226" s="169"/>
      <c r="D226" s="31"/>
      <c r="E226" s="30"/>
      <c r="F226" s="13"/>
      <c r="G226" s="13"/>
      <c r="H226" s="13"/>
      <c r="I226" s="14"/>
      <c r="K226" s="282"/>
      <c r="L226" s="299"/>
      <c r="M226" s="242"/>
    </row>
    <row r="227" spans="1:13" s="25" customFormat="1">
      <c r="A227" s="15"/>
      <c r="B227" s="30"/>
      <c r="C227" s="169"/>
      <c r="D227" s="31"/>
      <c r="E227" s="30"/>
      <c r="F227" s="13"/>
      <c r="G227" s="13"/>
      <c r="H227" s="13"/>
      <c r="I227" s="14"/>
      <c r="K227" s="282"/>
      <c r="L227" s="299"/>
      <c r="M227" s="242"/>
    </row>
    <row r="228" spans="1:13" s="25" customFormat="1">
      <c r="A228" s="15"/>
      <c r="B228" s="30"/>
      <c r="C228" s="169"/>
      <c r="D228" s="31"/>
      <c r="E228" s="30"/>
      <c r="F228" s="13"/>
      <c r="G228" s="13"/>
      <c r="H228" s="13"/>
      <c r="I228" s="14"/>
      <c r="K228" s="282"/>
      <c r="L228" s="299"/>
      <c r="M228" s="242"/>
    </row>
    <row r="229" spans="1:13" s="25" customFormat="1">
      <c r="A229" s="15"/>
      <c r="B229" s="30"/>
      <c r="C229" s="169"/>
      <c r="D229" s="31"/>
      <c r="E229" s="30"/>
      <c r="F229" s="13"/>
      <c r="G229" s="13"/>
      <c r="H229" s="13"/>
      <c r="I229" s="14"/>
      <c r="K229" s="282"/>
      <c r="L229" s="299"/>
      <c r="M229" s="242"/>
    </row>
    <row r="230" spans="1:13" s="25" customFormat="1">
      <c r="A230" s="15"/>
      <c r="B230" s="30"/>
      <c r="C230" s="169"/>
      <c r="D230" s="31"/>
      <c r="E230" s="30"/>
      <c r="F230" s="13"/>
      <c r="G230" s="13"/>
      <c r="H230" s="13"/>
      <c r="I230" s="14"/>
      <c r="K230" s="282"/>
      <c r="L230" s="299"/>
      <c r="M230" s="242"/>
    </row>
    <row r="231" spans="1:13" s="25" customFormat="1">
      <c r="A231" s="15"/>
      <c r="B231" s="30"/>
      <c r="C231" s="169"/>
      <c r="D231" s="31"/>
      <c r="E231" s="30"/>
      <c r="F231" s="13"/>
      <c r="G231" s="13"/>
      <c r="H231" s="13"/>
      <c r="I231" s="14"/>
      <c r="K231" s="282"/>
      <c r="L231" s="299"/>
      <c r="M231" s="242"/>
    </row>
    <row r="232" spans="1:13" s="25" customFormat="1">
      <c r="A232" s="15"/>
      <c r="B232" s="30"/>
      <c r="C232" s="169"/>
      <c r="D232" s="31"/>
      <c r="E232" s="30"/>
      <c r="F232" s="13"/>
      <c r="G232" s="13"/>
      <c r="H232" s="13"/>
      <c r="I232" s="14"/>
      <c r="K232" s="282"/>
      <c r="L232" s="299"/>
      <c r="M232" s="242"/>
    </row>
    <row r="233" spans="1:13" s="25" customFormat="1">
      <c r="A233" s="15"/>
      <c r="B233" s="30"/>
      <c r="C233" s="169"/>
      <c r="D233" s="31"/>
      <c r="E233" s="30"/>
      <c r="F233" s="13"/>
      <c r="G233" s="13"/>
      <c r="H233" s="13"/>
      <c r="I233" s="14"/>
      <c r="K233" s="282"/>
      <c r="L233" s="299"/>
      <c r="M233" s="242"/>
    </row>
    <row r="234" spans="1:13" s="25" customFormat="1">
      <c r="A234" s="15"/>
      <c r="B234" s="30"/>
      <c r="C234" s="169"/>
      <c r="D234" s="31"/>
      <c r="E234" s="30"/>
      <c r="F234" s="13"/>
      <c r="G234" s="13"/>
      <c r="H234" s="13"/>
      <c r="I234" s="14"/>
      <c r="K234" s="282"/>
      <c r="L234" s="299"/>
      <c r="M234" s="242"/>
    </row>
    <row r="235" spans="1:13" s="25" customFormat="1">
      <c r="A235" s="15"/>
      <c r="B235" s="30"/>
      <c r="C235" s="169"/>
      <c r="D235" s="31"/>
      <c r="E235" s="30"/>
      <c r="F235" s="13"/>
      <c r="G235" s="13"/>
      <c r="H235" s="13"/>
      <c r="I235" s="14"/>
      <c r="K235" s="282"/>
      <c r="L235" s="299"/>
      <c r="M235" s="242"/>
    </row>
    <row r="236" spans="1:13" s="25" customFormat="1">
      <c r="A236" s="15"/>
      <c r="B236" s="30"/>
      <c r="C236" s="169"/>
      <c r="D236" s="31"/>
      <c r="E236" s="30"/>
      <c r="F236" s="13"/>
      <c r="G236" s="13"/>
      <c r="H236" s="13"/>
      <c r="I236" s="14"/>
      <c r="K236" s="282"/>
      <c r="L236" s="299"/>
      <c r="M236" s="242"/>
    </row>
    <row r="237" spans="1:13" s="25" customFormat="1">
      <c r="A237" s="15"/>
      <c r="B237" s="30"/>
      <c r="C237" s="169"/>
      <c r="D237" s="31"/>
      <c r="E237" s="30"/>
      <c r="F237" s="13"/>
      <c r="G237" s="13"/>
      <c r="H237" s="13"/>
      <c r="I237" s="14"/>
      <c r="K237" s="282"/>
      <c r="L237" s="299"/>
      <c r="M237" s="242"/>
    </row>
    <row r="238" spans="1:13" s="25" customFormat="1">
      <c r="A238" s="15"/>
      <c r="B238" s="30"/>
      <c r="C238" s="169"/>
      <c r="D238" s="31"/>
      <c r="E238" s="30"/>
      <c r="F238" s="13"/>
      <c r="G238" s="13"/>
      <c r="H238" s="13"/>
      <c r="I238" s="14"/>
      <c r="K238" s="282"/>
      <c r="L238" s="299"/>
      <c r="M238" s="242"/>
    </row>
    <row r="239" spans="1:13" s="25" customFormat="1">
      <c r="A239" s="15"/>
      <c r="B239" s="30"/>
      <c r="C239" s="169"/>
      <c r="D239" s="31"/>
      <c r="E239" s="30"/>
      <c r="F239" s="13"/>
      <c r="G239" s="13"/>
      <c r="H239" s="13"/>
      <c r="I239" s="14"/>
      <c r="K239" s="282"/>
      <c r="L239" s="299"/>
      <c r="M239" s="242"/>
    </row>
    <row r="240" spans="1:13" s="25" customFormat="1">
      <c r="A240" s="15"/>
      <c r="B240" s="30"/>
      <c r="C240" s="169"/>
      <c r="D240" s="31"/>
      <c r="E240" s="30"/>
      <c r="F240" s="13"/>
      <c r="G240" s="13"/>
      <c r="H240" s="13"/>
      <c r="I240" s="14"/>
      <c r="K240" s="282"/>
      <c r="L240" s="299"/>
      <c r="M240" s="242"/>
    </row>
    <row r="241" spans="1:13" s="25" customFormat="1">
      <c r="A241" s="15"/>
      <c r="B241" s="30"/>
      <c r="C241" s="169"/>
      <c r="D241" s="31"/>
      <c r="E241" s="30"/>
      <c r="F241" s="13"/>
      <c r="G241" s="13"/>
      <c r="H241" s="13"/>
      <c r="I241" s="14"/>
      <c r="K241" s="282"/>
      <c r="L241" s="299"/>
      <c r="M241" s="242"/>
    </row>
    <row r="242" spans="1:13" s="25" customFormat="1">
      <c r="A242" s="15"/>
      <c r="B242" s="30"/>
      <c r="C242" s="169"/>
      <c r="D242" s="31"/>
      <c r="E242" s="30"/>
      <c r="F242" s="13"/>
      <c r="G242" s="13"/>
      <c r="H242" s="13"/>
      <c r="I242" s="14"/>
      <c r="K242" s="282"/>
      <c r="L242" s="299"/>
      <c r="M242" s="242"/>
    </row>
    <row r="243" spans="1:13" s="25" customFormat="1">
      <c r="A243" s="15"/>
      <c r="B243" s="30"/>
      <c r="C243" s="169"/>
      <c r="D243" s="31"/>
      <c r="E243" s="30"/>
      <c r="F243" s="13"/>
      <c r="G243" s="13"/>
      <c r="H243" s="13"/>
      <c r="I243" s="14"/>
      <c r="K243" s="282"/>
      <c r="L243" s="299"/>
      <c r="M243" s="242"/>
    </row>
    <row r="244" spans="1:13" s="25" customFormat="1">
      <c r="A244" s="15"/>
      <c r="B244" s="30"/>
      <c r="C244" s="169"/>
      <c r="D244" s="31"/>
      <c r="E244" s="30"/>
      <c r="F244" s="13"/>
      <c r="G244" s="13"/>
      <c r="H244" s="13"/>
      <c r="I244" s="14"/>
      <c r="K244" s="282"/>
      <c r="L244" s="299"/>
      <c r="M244" s="242"/>
    </row>
    <row r="245" spans="1:13" s="25" customFormat="1">
      <c r="A245" s="15"/>
      <c r="B245" s="30"/>
      <c r="C245" s="169"/>
      <c r="D245" s="31"/>
      <c r="E245" s="30"/>
      <c r="F245" s="13"/>
      <c r="G245" s="13"/>
      <c r="H245" s="13"/>
      <c r="I245" s="14"/>
      <c r="K245" s="282"/>
      <c r="L245" s="299"/>
      <c r="M245" s="242"/>
    </row>
    <row r="246" spans="1:13" s="25" customFormat="1">
      <c r="A246" s="15"/>
      <c r="B246" s="30"/>
      <c r="C246" s="169"/>
      <c r="D246" s="31"/>
      <c r="E246" s="30"/>
      <c r="F246" s="13"/>
      <c r="G246" s="13"/>
      <c r="H246" s="13"/>
      <c r="I246" s="14"/>
      <c r="K246" s="282"/>
      <c r="L246" s="299"/>
      <c r="M246" s="242"/>
    </row>
    <row r="247" spans="1:13" s="25" customFormat="1">
      <c r="A247" s="15"/>
      <c r="B247" s="30"/>
      <c r="C247" s="169"/>
      <c r="D247" s="31"/>
      <c r="E247" s="30"/>
      <c r="F247" s="13"/>
      <c r="G247" s="13"/>
      <c r="H247" s="13"/>
      <c r="I247" s="14"/>
      <c r="K247" s="282"/>
      <c r="L247" s="299"/>
      <c r="M247" s="242"/>
    </row>
    <row r="248" spans="1:13" s="25" customFormat="1">
      <c r="A248" s="15"/>
      <c r="B248" s="30"/>
      <c r="C248" s="169"/>
      <c r="D248" s="31"/>
      <c r="E248" s="30"/>
      <c r="F248" s="13"/>
      <c r="G248" s="13"/>
      <c r="H248" s="13"/>
      <c r="I248" s="14"/>
      <c r="K248" s="282"/>
      <c r="L248" s="299"/>
      <c r="M248" s="242"/>
    </row>
    <row r="249" spans="1:13" s="25" customFormat="1">
      <c r="A249" s="15"/>
      <c r="B249" s="30"/>
      <c r="C249" s="169"/>
      <c r="D249" s="31"/>
      <c r="E249" s="30"/>
      <c r="F249" s="13"/>
      <c r="G249" s="13"/>
      <c r="H249" s="13"/>
      <c r="I249" s="14"/>
      <c r="K249" s="282"/>
      <c r="L249" s="299"/>
      <c r="M249" s="242"/>
    </row>
    <row r="250" spans="1:13" s="25" customFormat="1">
      <c r="A250" s="15"/>
      <c r="B250" s="30"/>
      <c r="C250" s="169"/>
      <c r="D250" s="31"/>
      <c r="E250" s="30"/>
      <c r="F250" s="13"/>
      <c r="G250" s="13"/>
      <c r="H250" s="13"/>
      <c r="I250" s="14"/>
      <c r="K250" s="282"/>
      <c r="L250" s="299"/>
      <c r="M250" s="242"/>
    </row>
    <row r="251" spans="1:13" s="25" customFormat="1">
      <c r="A251" s="15"/>
      <c r="B251" s="30"/>
      <c r="C251" s="169"/>
      <c r="D251" s="31"/>
      <c r="E251" s="30"/>
      <c r="F251" s="13"/>
      <c r="G251" s="13"/>
      <c r="H251" s="13"/>
      <c r="I251" s="14"/>
      <c r="K251" s="282"/>
      <c r="L251" s="299"/>
      <c r="M251" s="242"/>
    </row>
    <row r="252" spans="1:13" s="25" customFormat="1">
      <c r="A252" s="15"/>
      <c r="B252" s="30"/>
      <c r="C252" s="169"/>
      <c r="D252" s="31"/>
      <c r="E252" s="30"/>
      <c r="F252" s="13"/>
      <c r="G252" s="13"/>
      <c r="H252" s="13"/>
      <c r="I252" s="14"/>
      <c r="K252" s="282"/>
      <c r="L252" s="299"/>
      <c r="M252" s="242"/>
    </row>
    <row r="253" spans="1:13" s="25" customFormat="1">
      <c r="A253" s="15"/>
      <c r="B253" s="30"/>
      <c r="C253" s="169"/>
      <c r="D253" s="31"/>
      <c r="E253" s="30"/>
      <c r="F253" s="13"/>
      <c r="G253" s="13"/>
      <c r="H253" s="13"/>
      <c r="I253" s="14"/>
      <c r="K253" s="282"/>
      <c r="L253" s="299"/>
      <c r="M253" s="242"/>
    </row>
    <row r="254" spans="1:13" s="25" customFormat="1">
      <c r="A254" s="15"/>
      <c r="B254" s="30"/>
      <c r="C254" s="169"/>
      <c r="D254" s="31"/>
      <c r="E254" s="30"/>
      <c r="F254" s="13"/>
      <c r="G254" s="13"/>
      <c r="H254" s="13"/>
      <c r="I254" s="14"/>
      <c r="K254" s="282"/>
      <c r="L254" s="299"/>
      <c r="M254" s="242"/>
    </row>
    <row r="255" spans="1:13" s="25" customFormat="1">
      <c r="A255" s="15"/>
      <c r="B255" s="30"/>
      <c r="C255" s="169"/>
      <c r="D255" s="31"/>
      <c r="E255" s="30"/>
      <c r="F255" s="13"/>
      <c r="G255" s="13"/>
      <c r="H255" s="13"/>
      <c r="I255" s="14"/>
      <c r="K255" s="285"/>
      <c r="L255" s="299"/>
      <c r="M255" s="242"/>
    </row>
    <row r="256" spans="1:13" s="25" customFormat="1">
      <c r="A256" s="15"/>
      <c r="B256" s="30"/>
      <c r="C256" s="169"/>
      <c r="D256" s="31"/>
      <c r="E256" s="30"/>
      <c r="F256" s="13"/>
      <c r="G256" s="13"/>
      <c r="H256" s="13"/>
      <c r="I256" s="14"/>
      <c r="K256" s="285"/>
      <c r="L256" s="299"/>
      <c r="M256" s="242"/>
    </row>
    <row r="257" spans="1:13" s="25" customFormat="1">
      <c r="A257" s="15"/>
      <c r="B257" s="30"/>
      <c r="C257" s="169"/>
      <c r="D257" s="31"/>
      <c r="E257" s="30"/>
      <c r="F257" s="13"/>
      <c r="G257" s="13"/>
      <c r="H257" s="13"/>
      <c r="I257" s="14"/>
      <c r="K257" s="285"/>
      <c r="L257" s="299"/>
      <c r="M257" s="242"/>
    </row>
    <row r="258" spans="1:13" s="25" customFormat="1">
      <c r="A258" s="15"/>
      <c r="B258" s="30"/>
      <c r="C258" s="169"/>
      <c r="D258" s="31"/>
      <c r="E258" s="30"/>
      <c r="F258" s="13"/>
      <c r="G258" s="13"/>
      <c r="H258" s="13"/>
      <c r="I258" s="14"/>
      <c r="K258" s="285"/>
      <c r="L258" s="299"/>
      <c r="M258" s="242"/>
    </row>
    <row r="259" spans="1:13" s="25" customFormat="1">
      <c r="A259" s="15"/>
      <c r="B259" s="30"/>
      <c r="C259" s="169"/>
      <c r="D259" s="31"/>
      <c r="E259" s="30"/>
      <c r="F259" s="13"/>
      <c r="G259" s="13"/>
      <c r="H259" s="13"/>
      <c r="I259" s="14"/>
      <c r="K259" s="285"/>
      <c r="L259" s="299"/>
      <c r="M259" s="242"/>
    </row>
    <row r="260" spans="1:13" s="25" customFormat="1">
      <c r="A260" s="15"/>
      <c r="B260" s="30"/>
      <c r="C260" s="169"/>
      <c r="D260" s="31"/>
      <c r="E260" s="30"/>
      <c r="F260" s="13"/>
      <c r="G260" s="13"/>
      <c r="H260" s="13"/>
      <c r="I260" s="14"/>
      <c r="K260" s="285"/>
      <c r="L260" s="299"/>
      <c r="M260" s="242"/>
    </row>
    <row r="261" spans="1:13" s="25" customFormat="1">
      <c r="A261" s="15"/>
      <c r="B261" s="30"/>
      <c r="C261" s="169"/>
      <c r="D261" s="31"/>
      <c r="E261" s="30"/>
      <c r="F261" s="13"/>
      <c r="G261" s="13"/>
      <c r="H261" s="13"/>
      <c r="I261" s="14"/>
      <c r="K261" s="285"/>
      <c r="L261" s="299"/>
      <c r="M261" s="242"/>
    </row>
    <row r="262" spans="1:13" s="25" customFormat="1">
      <c r="A262" s="15"/>
      <c r="B262" s="30"/>
      <c r="C262" s="169"/>
      <c r="D262" s="31"/>
      <c r="E262" s="30"/>
      <c r="F262" s="13"/>
      <c r="G262" s="13"/>
      <c r="H262" s="13"/>
      <c r="I262" s="14"/>
      <c r="K262" s="285"/>
      <c r="L262" s="299"/>
      <c r="M262" s="242"/>
    </row>
    <row r="263" spans="1:13" s="25" customFormat="1">
      <c r="A263" s="15"/>
      <c r="B263" s="30"/>
      <c r="C263" s="169"/>
      <c r="D263" s="31"/>
      <c r="E263" s="30"/>
      <c r="F263" s="13"/>
      <c r="G263" s="13"/>
      <c r="H263" s="13"/>
      <c r="I263" s="14"/>
      <c r="K263" s="285"/>
      <c r="L263" s="299"/>
      <c r="M263" s="242"/>
    </row>
    <row r="264" spans="1:13" s="25" customFormat="1">
      <c r="A264" s="15"/>
      <c r="B264" s="30"/>
      <c r="C264" s="169"/>
      <c r="D264" s="31"/>
      <c r="E264" s="30"/>
      <c r="F264" s="13"/>
      <c r="G264" s="13"/>
      <c r="H264" s="13"/>
      <c r="I264" s="14"/>
      <c r="K264" s="285"/>
      <c r="L264" s="299"/>
      <c r="M264" s="242"/>
    </row>
    <row r="265" spans="1:13" s="25" customFormat="1">
      <c r="A265" s="15"/>
      <c r="B265" s="30"/>
      <c r="C265" s="169"/>
      <c r="D265" s="31"/>
      <c r="E265" s="30"/>
      <c r="F265" s="13"/>
      <c r="G265" s="13"/>
      <c r="H265" s="13"/>
      <c r="I265" s="14"/>
      <c r="K265" s="285"/>
      <c r="L265" s="299"/>
      <c r="M265" s="242"/>
    </row>
    <row r="266" spans="1:13" s="25" customFormat="1">
      <c r="A266" s="15"/>
      <c r="B266" s="30"/>
      <c r="C266" s="169"/>
      <c r="D266" s="31"/>
      <c r="E266" s="30"/>
      <c r="F266" s="13"/>
      <c r="G266" s="13"/>
      <c r="H266" s="13"/>
      <c r="I266" s="14"/>
      <c r="K266" s="285"/>
      <c r="L266" s="299"/>
      <c r="M266" s="242"/>
    </row>
    <row r="267" spans="1:13" s="25" customFormat="1">
      <c r="A267" s="15"/>
      <c r="B267" s="30"/>
      <c r="C267" s="169"/>
      <c r="D267" s="31"/>
      <c r="E267" s="30"/>
      <c r="F267" s="13"/>
      <c r="G267" s="13"/>
      <c r="H267" s="13"/>
      <c r="I267" s="14"/>
      <c r="K267" s="285"/>
      <c r="L267" s="299"/>
      <c r="M267" s="242"/>
    </row>
    <row r="268" spans="1:13" s="25" customFormat="1">
      <c r="A268" s="15"/>
      <c r="B268" s="30"/>
      <c r="C268" s="169"/>
      <c r="D268" s="31"/>
      <c r="E268" s="30"/>
      <c r="F268" s="13"/>
      <c r="G268" s="13"/>
      <c r="H268" s="13"/>
      <c r="I268" s="14"/>
      <c r="K268" s="285"/>
      <c r="L268" s="299"/>
      <c r="M268" s="242"/>
    </row>
    <row r="269" spans="1:13" s="25" customFormat="1">
      <c r="A269" s="15"/>
      <c r="B269" s="30"/>
      <c r="C269" s="169"/>
      <c r="D269" s="31"/>
      <c r="E269" s="30"/>
      <c r="F269" s="13"/>
      <c r="G269" s="13"/>
      <c r="H269" s="13"/>
      <c r="I269" s="14"/>
      <c r="K269" s="285"/>
      <c r="L269" s="299"/>
      <c r="M269" s="242"/>
    </row>
    <row r="270" spans="1:13" s="25" customFormat="1">
      <c r="A270" s="15"/>
      <c r="B270" s="30"/>
      <c r="C270" s="169"/>
      <c r="D270" s="31"/>
      <c r="E270" s="30"/>
      <c r="F270" s="13"/>
      <c r="G270" s="13"/>
      <c r="H270" s="13"/>
      <c r="I270" s="14"/>
      <c r="K270" s="285"/>
      <c r="L270" s="299"/>
      <c r="M270" s="242"/>
    </row>
    <row r="271" spans="1:13" s="25" customFormat="1">
      <c r="A271" s="15"/>
      <c r="B271" s="30"/>
      <c r="C271" s="169"/>
      <c r="D271" s="31"/>
      <c r="E271" s="30"/>
      <c r="F271" s="13"/>
      <c r="G271" s="13"/>
      <c r="H271" s="13"/>
      <c r="I271" s="14"/>
      <c r="K271" s="285"/>
      <c r="L271" s="299"/>
      <c r="M271" s="242"/>
    </row>
    <row r="272" spans="1:13" s="25" customFormat="1">
      <c r="A272" s="15"/>
      <c r="B272" s="30"/>
      <c r="C272" s="169"/>
      <c r="D272" s="31"/>
      <c r="E272" s="30"/>
      <c r="F272" s="13"/>
      <c r="G272" s="13"/>
      <c r="H272" s="13"/>
      <c r="I272" s="14"/>
      <c r="K272" s="285"/>
      <c r="L272" s="299"/>
      <c r="M272" s="242"/>
    </row>
    <row r="273" spans="1:13" s="25" customFormat="1">
      <c r="A273" s="15"/>
      <c r="B273" s="30"/>
      <c r="C273" s="169"/>
      <c r="D273" s="31"/>
      <c r="E273" s="30"/>
      <c r="F273" s="13"/>
      <c r="G273" s="13"/>
      <c r="H273" s="13"/>
      <c r="I273" s="14"/>
      <c r="K273" s="285"/>
      <c r="L273" s="299"/>
      <c r="M273" s="242"/>
    </row>
    <row r="274" spans="1:13" s="25" customFormat="1">
      <c r="A274" s="15"/>
      <c r="B274" s="30"/>
      <c r="C274" s="169"/>
      <c r="D274" s="31"/>
      <c r="E274" s="30"/>
      <c r="F274" s="13"/>
      <c r="G274" s="13"/>
      <c r="H274" s="13"/>
      <c r="I274" s="14"/>
      <c r="K274" s="285"/>
      <c r="L274" s="299"/>
      <c r="M274" s="242"/>
    </row>
    <row r="275" spans="1:13" s="25" customFormat="1">
      <c r="A275" s="15"/>
      <c r="B275" s="30"/>
      <c r="C275" s="169"/>
      <c r="D275" s="31"/>
      <c r="E275" s="30"/>
      <c r="F275" s="13"/>
      <c r="G275" s="13"/>
      <c r="H275" s="13"/>
      <c r="I275" s="14"/>
      <c r="K275" s="285"/>
      <c r="L275" s="299"/>
      <c r="M275" s="242"/>
    </row>
    <row r="276" spans="1:13" s="25" customFormat="1">
      <c r="A276" s="15"/>
      <c r="B276" s="30"/>
      <c r="C276" s="169"/>
      <c r="D276" s="31"/>
      <c r="E276" s="30"/>
      <c r="F276" s="13"/>
      <c r="G276" s="13"/>
      <c r="H276" s="13"/>
      <c r="I276" s="14"/>
      <c r="K276" s="285"/>
      <c r="L276" s="299"/>
      <c r="M276" s="242"/>
    </row>
    <row r="277" spans="1:13" s="25" customFormat="1">
      <c r="A277" s="15"/>
      <c r="B277" s="30"/>
      <c r="C277" s="169"/>
      <c r="D277" s="31"/>
      <c r="E277" s="30"/>
      <c r="F277" s="13"/>
      <c r="G277" s="13"/>
      <c r="H277" s="13"/>
      <c r="I277" s="14"/>
      <c r="K277" s="285"/>
      <c r="L277" s="299"/>
      <c r="M277" s="242"/>
    </row>
    <row r="278" spans="1:13" s="25" customFormat="1">
      <c r="A278" s="15"/>
      <c r="B278" s="30"/>
      <c r="C278" s="169"/>
      <c r="D278" s="31"/>
      <c r="E278" s="30"/>
      <c r="F278" s="13"/>
      <c r="G278" s="13"/>
      <c r="H278" s="13"/>
      <c r="I278" s="14"/>
      <c r="K278" s="285"/>
      <c r="L278" s="299"/>
      <c r="M278" s="242"/>
    </row>
    <row r="279" spans="1:13" s="25" customFormat="1">
      <c r="A279" s="15"/>
      <c r="B279" s="30"/>
      <c r="C279" s="169"/>
      <c r="D279" s="31"/>
      <c r="E279" s="30"/>
      <c r="F279" s="13"/>
      <c r="G279" s="13"/>
      <c r="H279" s="13"/>
      <c r="I279" s="14"/>
      <c r="K279" s="285"/>
      <c r="L279" s="299"/>
      <c r="M279" s="242"/>
    </row>
    <row r="280" spans="1:13" s="25" customFormat="1">
      <c r="A280" s="15"/>
      <c r="B280" s="30"/>
      <c r="C280" s="169"/>
      <c r="D280" s="31"/>
      <c r="E280" s="30"/>
      <c r="F280" s="13"/>
      <c r="G280" s="13"/>
      <c r="H280" s="13"/>
      <c r="I280" s="14"/>
      <c r="K280" s="285"/>
      <c r="L280" s="299"/>
      <c r="M280" s="242"/>
    </row>
    <row r="281" spans="1:13" s="25" customFormat="1">
      <c r="A281" s="15"/>
      <c r="B281" s="30"/>
      <c r="C281" s="169"/>
      <c r="D281" s="31"/>
      <c r="E281" s="30"/>
      <c r="F281" s="13"/>
      <c r="G281" s="13"/>
      <c r="H281" s="13"/>
      <c r="I281" s="14"/>
      <c r="K281" s="285"/>
      <c r="L281" s="299"/>
      <c r="M281" s="242"/>
    </row>
    <row r="282" spans="1:13" s="25" customFormat="1">
      <c r="A282" s="15"/>
      <c r="B282" s="30"/>
      <c r="C282" s="169"/>
      <c r="D282" s="31"/>
      <c r="E282" s="30"/>
      <c r="F282" s="13"/>
      <c r="G282" s="13"/>
      <c r="H282" s="13"/>
      <c r="I282" s="14"/>
      <c r="K282" s="285"/>
      <c r="L282" s="299"/>
      <c r="M282" s="242"/>
    </row>
    <row r="283" spans="1:13" s="25" customFormat="1">
      <c r="A283" s="15"/>
      <c r="B283" s="30"/>
      <c r="C283" s="169"/>
      <c r="D283" s="31"/>
      <c r="E283" s="30"/>
      <c r="F283" s="13"/>
      <c r="G283" s="13"/>
      <c r="H283" s="13"/>
      <c r="I283" s="14"/>
      <c r="K283" s="285"/>
      <c r="L283" s="299"/>
      <c r="M283" s="242"/>
    </row>
    <row r="284" spans="1:13" s="25" customFormat="1">
      <c r="A284" s="15"/>
      <c r="B284" s="30"/>
      <c r="C284" s="169"/>
      <c r="D284" s="31"/>
      <c r="E284" s="30"/>
      <c r="F284" s="13"/>
      <c r="G284" s="13"/>
      <c r="H284" s="13"/>
      <c r="I284" s="14"/>
      <c r="K284" s="285"/>
      <c r="L284" s="299"/>
      <c r="M284" s="242"/>
    </row>
    <row r="285" spans="1:13" s="25" customFormat="1">
      <c r="A285" s="15"/>
      <c r="B285" s="30"/>
      <c r="C285" s="169"/>
      <c r="D285" s="31"/>
      <c r="E285" s="30"/>
      <c r="F285" s="13"/>
      <c r="G285" s="13"/>
      <c r="H285" s="13"/>
      <c r="I285" s="14"/>
      <c r="K285" s="285"/>
      <c r="L285" s="299"/>
      <c r="M285" s="242"/>
    </row>
    <row r="286" spans="1:13" s="25" customFormat="1">
      <c r="A286" s="15"/>
      <c r="B286" s="30"/>
      <c r="C286" s="169"/>
      <c r="D286" s="31"/>
      <c r="E286" s="30"/>
      <c r="F286" s="13"/>
      <c r="G286" s="13"/>
      <c r="H286" s="13"/>
      <c r="I286" s="14"/>
      <c r="K286" s="285"/>
      <c r="L286" s="299"/>
      <c r="M286" s="242"/>
    </row>
    <row r="287" spans="1:13" s="25" customFormat="1">
      <c r="A287" s="15"/>
      <c r="B287" s="30"/>
      <c r="C287" s="169"/>
      <c r="D287" s="31"/>
      <c r="E287" s="30"/>
      <c r="F287" s="13"/>
      <c r="G287" s="13"/>
      <c r="H287" s="13"/>
      <c r="I287" s="14"/>
      <c r="K287" s="285"/>
      <c r="L287" s="299"/>
      <c r="M287" s="242"/>
    </row>
    <row r="288" spans="1:13" s="25" customFormat="1">
      <c r="A288" s="15"/>
      <c r="B288" s="30"/>
      <c r="C288" s="169"/>
      <c r="D288" s="31"/>
      <c r="E288" s="30"/>
      <c r="F288" s="13"/>
      <c r="G288" s="13"/>
      <c r="H288" s="13"/>
      <c r="I288" s="14"/>
      <c r="K288" s="285"/>
      <c r="L288" s="299"/>
      <c r="M288" s="242"/>
    </row>
    <row r="289" spans="1:13" s="25" customFormat="1">
      <c r="A289" s="15"/>
      <c r="B289" s="30"/>
      <c r="C289" s="169"/>
      <c r="D289" s="31"/>
      <c r="E289" s="30"/>
      <c r="F289" s="13"/>
      <c r="G289" s="13"/>
      <c r="H289" s="13"/>
      <c r="I289" s="14"/>
      <c r="K289" s="285"/>
      <c r="L289" s="299"/>
      <c r="M289" s="242"/>
    </row>
    <row r="290" spans="1:13" s="25" customFormat="1">
      <c r="A290" s="15"/>
      <c r="B290" s="30"/>
      <c r="C290" s="169"/>
      <c r="D290" s="31"/>
      <c r="E290" s="30"/>
      <c r="F290" s="13"/>
      <c r="G290" s="13"/>
      <c r="H290" s="13"/>
      <c r="I290" s="14"/>
      <c r="K290" s="285"/>
      <c r="L290" s="299"/>
      <c r="M290" s="242"/>
    </row>
    <row r="291" spans="1:13" s="25" customFormat="1">
      <c r="A291" s="15"/>
      <c r="B291" s="30"/>
      <c r="C291" s="169"/>
      <c r="D291" s="31"/>
      <c r="E291" s="30"/>
      <c r="F291" s="13"/>
      <c r="G291" s="13"/>
      <c r="H291" s="13"/>
      <c r="I291" s="14"/>
      <c r="K291" s="285"/>
      <c r="L291" s="299"/>
      <c r="M291" s="242"/>
    </row>
    <row r="292" spans="1:13" s="25" customFormat="1">
      <c r="A292" s="15"/>
      <c r="B292" s="30"/>
      <c r="C292" s="169"/>
      <c r="D292" s="31"/>
      <c r="E292" s="30"/>
      <c r="F292" s="13"/>
      <c r="G292" s="13"/>
      <c r="H292" s="13"/>
      <c r="I292" s="14"/>
      <c r="K292" s="285"/>
      <c r="L292" s="299"/>
      <c r="M292" s="242"/>
    </row>
    <row r="293" spans="1:13" s="25" customFormat="1">
      <c r="A293" s="15"/>
      <c r="B293" s="30"/>
      <c r="C293" s="169"/>
      <c r="D293" s="31"/>
      <c r="E293" s="30"/>
      <c r="F293" s="13"/>
      <c r="G293" s="13"/>
      <c r="H293" s="13"/>
      <c r="I293" s="14"/>
      <c r="K293" s="285"/>
      <c r="L293" s="299"/>
      <c r="M293" s="242"/>
    </row>
    <row r="294" spans="1:13" s="25" customFormat="1">
      <c r="A294" s="15"/>
      <c r="B294" s="30"/>
      <c r="C294" s="169"/>
      <c r="D294" s="31"/>
      <c r="E294" s="30"/>
      <c r="F294" s="13"/>
      <c r="G294" s="13"/>
      <c r="H294" s="13"/>
      <c r="I294" s="14"/>
      <c r="K294" s="285"/>
      <c r="L294" s="299"/>
      <c r="M294" s="242"/>
    </row>
    <row r="295" spans="1:13" s="25" customFormat="1">
      <c r="A295" s="15"/>
      <c r="B295" s="30"/>
      <c r="C295" s="169"/>
      <c r="D295" s="31"/>
      <c r="E295" s="30"/>
      <c r="F295" s="13"/>
      <c r="G295" s="13"/>
      <c r="H295" s="13"/>
      <c r="I295" s="14"/>
      <c r="K295" s="285"/>
      <c r="L295" s="299"/>
      <c r="M295" s="242"/>
    </row>
    <row r="296" spans="1:13" s="25" customFormat="1">
      <c r="A296" s="15"/>
      <c r="B296" s="30"/>
      <c r="C296" s="169"/>
      <c r="D296" s="31"/>
      <c r="E296" s="30"/>
      <c r="F296" s="13"/>
      <c r="G296" s="13"/>
      <c r="H296" s="13"/>
      <c r="I296" s="14"/>
      <c r="K296" s="285"/>
      <c r="L296" s="299"/>
      <c r="M296" s="242"/>
    </row>
    <row r="297" spans="1:13" s="25" customFormat="1">
      <c r="A297" s="15"/>
      <c r="B297" s="30"/>
      <c r="C297" s="169"/>
      <c r="D297" s="31"/>
      <c r="E297" s="30"/>
      <c r="F297" s="13"/>
      <c r="G297" s="13"/>
      <c r="H297" s="13"/>
      <c r="I297" s="14"/>
      <c r="K297" s="285"/>
      <c r="L297" s="299"/>
      <c r="M297" s="242"/>
    </row>
    <row r="298" spans="1:13" s="25" customFormat="1">
      <c r="A298" s="15"/>
      <c r="B298" s="30"/>
      <c r="C298" s="169"/>
      <c r="D298" s="31"/>
      <c r="E298" s="30"/>
      <c r="F298" s="13"/>
      <c r="G298" s="13"/>
      <c r="H298" s="13"/>
      <c r="I298" s="14"/>
      <c r="K298" s="285"/>
      <c r="L298" s="299"/>
      <c r="M298" s="242"/>
    </row>
    <row r="299" spans="1:13" s="25" customFormat="1">
      <c r="A299" s="15"/>
      <c r="B299" s="30"/>
      <c r="C299" s="169"/>
      <c r="D299" s="31"/>
      <c r="E299" s="30"/>
      <c r="F299" s="13"/>
      <c r="G299" s="13"/>
      <c r="H299" s="13"/>
      <c r="I299" s="14"/>
      <c r="K299" s="285"/>
      <c r="L299" s="319"/>
    </row>
    <row r="300" spans="1:13" s="25" customFormat="1">
      <c r="A300" s="15"/>
      <c r="B300" s="30"/>
      <c r="C300" s="169"/>
      <c r="D300" s="31"/>
      <c r="E300" s="30"/>
      <c r="F300" s="13"/>
      <c r="G300" s="13"/>
      <c r="H300" s="13"/>
      <c r="I300" s="14"/>
      <c r="K300" s="285"/>
      <c r="L300" s="319"/>
    </row>
    <row r="301" spans="1:13" s="25" customFormat="1">
      <c r="A301" s="15"/>
      <c r="B301" s="30"/>
      <c r="C301" s="169"/>
      <c r="D301" s="31"/>
      <c r="E301" s="30"/>
      <c r="F301" s="13"/>
      <c r="G301" s="13"/>
      <c r="H301" s="13"/>
      <c r="I301" s="14"/>
      <c r="K301" s="285"/>
      <c r="L301" s="319"/>
    </row>
    <row r="302" spans="1:13" s="25" customFormat="1">
      <c r="A302" s="15"/>
      <c r="B302" s="30"/>
      <c r="C302" s="169"/>
      <c r="D302" s="31"/>
      <c r="E302" s="30"/>
      <c r="F302" s="13"/>
      <c r="G302" s="13"/>
      <c r="H302" s="13"/>
      <c r="I302" s="14"/>
      <c r="K302" s="285"/>
      <c r="L302" s="319"/>
    </row>
    <row r="303" spans="1:13" s="25" customFormat="1">
      <c r="A303" s="15"/>
      <c r="B303" s="30"/>
      <c r="C303" s="169"/>
      <c r="D303" s="31"/>
      <c r="E303" s="30"/>
      <c r="F303" s="13"/>
      <c r="G303" s="13"/>
      <c r="H303" s="13"/>
      <c r="I303" s="14"/>
      <c r="K303" s="285"/>
      <c r="L303" s="319"/>
    </row>
    <row r="304" spans="1:13" s="25" customFormat="1">
      <c r="A304" s="15"/>
      <c r="B304" s="30"/>
      <c r="C304" s="169"/>
      <c r="D304" s="31"/>
      <c r="E304" s="30"/>
      <c r="F304" s="13"/>
      <c r="G304" s="13"/>
      <c r="H304" s="13"/>
      <c r="I304" s="14"/>
      <c r="K304" s="285"/>
      <c r="L304" s="319"/>
    </row>
    <row r="305" spans="1:12" s="25" customFormat="1">
      <c r="A305" s="15"/>
      <c r="B305" s="30"/>
      <c r="C305" s="169"/>
      <c r="D305" s="31"/>
      <c r="E305" s="30"/>
      <c r="F305" s="13"/>
      <c r="G305" s="13"/>
      <c r="H305" s="13"/>
      <c r="I305" s="14"/>
      <c r="K305" s="285"/>
      <c r="L305" s="319"/>
    </row>
    <row r="306" spans="1:12" s="25" customFormat="1">
      <c r="A306" s="15"/>
      <c r="B306" s="30"/>
      <c r="C306" s="169"/>
      <c r="D306" s="31"/>
      <c r="E306" s="30"/>
      <c r="F306" s="13"/>
      <c r="G306" s="13"/>
      <c r="H306" s="13"/>
      <c r="I306" s="14"/>
      <c r="K306" s="285"/>
      <c r="L306" s="319"/>
    </row>
    <row r="307" spans="1:12" s="25" customFormat="1">
      <c r="A307" s="15"/>
      <c r="B307" s="30"/>
      <c r="C307" s="169"/>
      <c r="D307" s="31"/>
      <c r="E307" s="30"/>
      <c r="F307" s="13"/>
      <c r="G307" s="13"/>
      <c r="H307" s="13"/>
      <c r="I307" s="14"/>
      <c r="K307" s="285"/>
      <c r="L307" s="319"/>
    </row>
    <row r="308" spans="1:12" s="25" customFormat="1">
      <c r="A308" s="15"/>
      <c r="B308" s="30"/>
      <c r="C308" s="169"/>
      <c r="D308" s="31"/>
      <c r="E308" s="30"/>
      <c r="F308" s="13"/>
      <c r="G308" s="13"/>
      <c r="H308" s="13"/>
      <c r="I308" s="14"/>
      <c r="K308" s="285"/>
      <c r="L308" s="319"/>
    </row>
    <row r="309" spans="1:12" s="25" customFormat="1">
      <c r="A309" s="15"/>
      <c r="B309" s="30"/>
      <c r="C309" s="169"/>
      <c r="D309" s="31"/>
      <c r="E309" s="30"/>
      <c r="F309" s="13"/>
      <c r="G309" s="13"/>
      <c r="H309" s="13"/>
      <c r="I309" s="14"/>
      <c r="K309" s="285"/>
      <c r="L309" s="319"/>
    </row>
    <row r="310" spans="1:12" s="25" customFormat="1">
      <c r="A310" s="15"/>
      <c r="B310" s="30"/>
      <c r="C310" s="169"/>
      <c r="D310" s="31"/>
      <c r="E310" s="30"/>
      <c r="F310" s="13"/>
      <c r="G310" s="13"/>
      <c r="H310" s="13"/>
      <c r="I310" s="14"/>
      <c r="K310" s="285"/>
      <c r="L310" s="319"/>
    </row>
    <row r="311" spans="1:12" s="25" customFormat="1">
      <c r="A311" s="15"/>
      <c r="B311" s="30"/>
      <c r="C311" s="169"/>
      <c r="D311" s="31"/>
      <c r="E311" s="30"/>
      <c r="F311" s="13"/>
      <c r="G311" s="13"/>
      <c r="H311" s="13"/>
      <c r="I311" s="14"/>
      <c r="K311" s="285"/>
      <c r="L311" s="319"/>
    </row>
    <row r="312" spans="1:12" s="25" customFormat="1">
      <c r="A312" s="15"/>
      <c r="B312" s="30"/>
      <c r="C312" s="169"/>
      <c r="D312" s="31"/>
      <c r="E312" s="30"/>
      <c r="F312" s="13"/>
      <c r="G312" s="13"/>
      <c r="H312" s="13"/>
      <c r="I312" s="14"/>
      <c r="K312" s="285"/>
      <c r="L312" s="319"/>
    </row>
    <row r="313" spans="1:12" s="25" customFormat="1">
      <c r="A313" s="15"/>
      <c r="B313" s="30"/>
      <c r="C313" s="169"/>
      <c r="D313" s="31"/>
      <c r="E313" s="30"/>
      <c r="F313" s="13"/>
      <c r="G313" s="13"/>
      <c r="H313" s="13"/>
      <c r="I313" s="14"/>
      <c r="K313" s="285"/>
      <c r="L313" s="319"/>
    </row>
    <row r="314" spans="1:12" s="25" customFormat="1">
      <c r="A314" s="15"/>
      <c r="B314" s="30"/>
      <c r="C314" s="169"/>
      <c r="D314" s="31"/>
      <c r="E314" s="30"/>
      <c r="F314" s="13"/>
      <c r="G314" s="13"/>
      <c r="H314" s="13"/>
      <c r="I314" s="14"/>
      <c r="K314" s="285"/>
      <c r="L314" s="319"/>
    </row>
    <row r="315" spans="1:12" s="25" customFormat="1">
      <c r="A315" s="15"/>
      <c r="B315" s="30"/>
      <c r="C315" s="169"/>
      <c r="D315" s="31"/>
      <c r="E315" s="30"/>
      <c r="F315" s="13"/>
      <c r="G315" s="13"/>
      <c r="H315" s="13"/>
      <c r="I315" s="14"/>
      <c r="K315" s="285"/>
      <c r="L315" s="319"/>
    </row>
    <row r="316" spans="1:12" s="25" customFormat="1">
      <c r="A316" s="15"/>
      <c r="B316" s="30"/>
      <c r="C316" s="169"/>
      <c r="D316" s="31"/>
      <c r="E316" s="30"/>
      <c r="F316" s="13"/>
      <c r="G316" s="13"/>
      <c r="H316" s="13"/>
      <c r="I316" s="14"/>
      <c r="K316" s="285"/>
      <c r="L316" s="319"/>
    </row>
    <row r="317" spans="1:12" s="25" customFormat="1">
      <c r="A317" s="15"/>
      <c r="B317" s="30"/>
      <c r="C317" s="169"/>
      <c r="D317" s="31"/>
      <c r="E317" s="30"/>
      <c r="F317" s="13"/>
      <c r="G317" s="13"/>
      <c r="H317" s="13"/>
      <c r="I317" s="14"/>
      <c r="K317" s="285"/>
      <c r="L317" s="319"/>
    </row>
    <row r="318" spans="1:12" s="25" customFormat="1">
      <c r="A318" s="15"/>
      <c r="B318" s="30"/>
      <c r="C318" s="169"/>
      <c r="D318" s="31"/>
      <c r="E318" s="30"/>
      <c r="F318" s="13"/>
      <c r="G318" s="13"/>
      <c r="H318" s="13"/>
      <c r="I318" s="14"/>
      <c r="K318" s="285"/>
      <c r="L318" s="319"/>
    </row>
    <row r="319" spans="1:12" s="25" customFormat="1">
      <c r="A319" s="15"/>
      <c r="B319" s="30"/>
      <c r="C319" s="169"/>
      <c r="D319" s="31"/>
      <c r="E319" s="30"/>
      <c r="F319" s="13"/>
      <c r="G319" s="13"/>
      <c r="H319" s="13"/>
      <c r="I319" s="14"/>
      <c r="K319" s="285"/>
      <c r="L319" s="319"/>
    </row>
    <row r="320" spans="1:12" s="25" customFormat="1">
      <c r="A320" s="15"/>
      <c r="B320" s="30"/>
      <c r="C320" s="169"/>
      <c r="D320" s="31"/>
      <c r="E320" s="30"/>
      <c r="F320" s="13"/>
      <c r="G320" s="13"/>
      <c r="H320" s="13"/>
      <c r="I320" s="14"/>
      <c r="K320" s="285"/>
      <c r="L320" s="319"/>
    </row>
    <row r="321" spans="1:12" s="25" customFormat="1">
      <c r="A321" s="15"/>
      <c r="B321" s="30"/>
      <c r="C321" s="169"/>
      <c r="D321" s="31"/>
      <c r="E321" s="30"/>
      <c r="F321" s="13"/>
      <c r="G321" s="13"/>
      <c r="H321" s="13"/>
      <c r="I321" s="14"/>
      <c r="K321" s="285"/>
      <c r="L321" s="319"/>
    </row>
    <row r="322" spans="1:12" s="25" customFormat="1">
      <c r="A322" s="15"/>
      <c r="B322" s="30"/>
      <c r="C322" s="169"/>
      <c r="D322" s="31"/>
      <c r="E322" s="30"/>
      <c r="F322" s="13"/>
      <c r="G322" s="13"/>
      <c r="H322" s="13"/>
      <c r="I322" s="14"/>
      <c r="K322" s="285"/>
      <c r="L322" s="319"/>
    </row>
    <row r="323" spans="1:12" s="25" customFormat="1">
      <c r="A323" s="15"/>
      <c r="B323" s="30"/>
      <c r="C323" s="169"/>
      <c r="D323" s="31"/>
      <c r="E323" s="30"/>
      <c r="F323" s="13"/>
      <c r="G323" s="13"/>
      <c r="H323" s="13"/>
      <c r="I323" s="14"/>
      <c r="K323" s="285"/>
      <c r="L323" s="319"/>
    </row>
    <row r="324" spans="1:12" s="25" customFormat="1">
      <c r="A324" s="15"/>
      <c r="B324" s="30"/>
      <c r="C324" s="169"/>
      <c r="D324" s="31"/>
      <c r="E324" s="30"/>
      <c r="F324" s="13"/>
      <c r="G324" s="13"/>
      <c r="H324" s="13"/>
      <c r="I324" s="14"/>
      <c r="K324" s="285"/>
      <c r="L324" s="319"/>
    </row>
    <row r="325" spans="1:12" s="25" customFormat="1">
      <c r="A325" s="15"/>
      <c r="B325" s="30"/>
      <c r="C325" s="169"/>
      <c r="D325" s="31"/>
      <c r="E325" s="30"/>
      <c r="F325" s="13"/>
      <c r="G325" s="13"/>
      <c r="H325" s="13"/>
      <c r="I325" s="14"/>
      <c r="K325" s="285"/>
      <c r="L325" s="319"/>
    </row>
    <row r="326" spans="1:12" s="25" customFormat="1">
      <c r="A326" s="15"/>
      <c r="B326" s="30"/>
      <c r="C326" s="169"/>
      <c r="D326" s="31"/>
      <c r="E326" s="30"/>
      <c r="F326" s="13"/>
      <c r="G326" s="13"/>
      <c r="H326" s="13"/>
      <c r="I326" s="14"/>
      <c r="K326" s="285"/>
      <c r="L326" s="319"/>
    </row>
    <row r="327" spans="1:12" s="25" customFormat="1">
      <c r="A327" s="15"/>
      <c r="B327" s="30"/>
      <c r="C327" s="169"/>
      <c r="D327" s="31"/>
      <c r="E327" s="30"/>
      <c r="F327" s="13"/>
      <c r="G327" s="13"/>
      <c r="H327" s="13"/>
      <c r="I327" s="14"/>
      <c r="K327" s="285"/>
      <c r="L327" s="319"/>
    </row>
    <row r="328" spans="1:12" s="25" customFormat="1">
      <c r="A328" s="15"/>
      <c r="B328" s="30"/>
      <c r="C328" s="169"/>
      <c r="D328" s="31"/>
      <c r="E328" s="30"/>
      <c r="F328" s="13"/>
      <c r="G328" s="13"/>
      <c r="H328" s="13"/>
      <c r="I328" s="14"/>
      <c r="K328" s="285"/>
      <c r="L328" s="319"/>
    </row>
    <row r="329" spans="1:12" s="25" customFormat="1">
      <c r="A329" s="15"/>
      <c r="B329" s="30"/>
      <c r="C329" s="169"/>
      <c r="D329" s="31"/>
      <c r="E329" s="30"/>
      <c r="F329" s="13"/>
      <c r="G329" s="13"/>
      <c r="H329" s="13"/>
      <c r="I329" s="14"/>
      <c r="K329" s="285"/>
      <c r="L329" s="319"/>
    </row>
    <row r="330" spans="1:12" s="25" customFormat="1">
      <c r="A330" s="15"/>
      <c r="B330" s="30"/>
      <c r="C330" s="169"/>
      <c r="D330" s="31"/>
      <c r="E330" s="30"/>
      <c r="F330" s="13"/>
      <c r="G330" s="13"/>
      <c r="H330" s="13"/>
      <c r="I330" s="14"/>
      <c r="K330" s="285"/>
      <c r="L330" s="319"/>
    </row>
    <row r="331" spans="1:12" s="25" customFormat="1">
      <c r="A331" s="15"/>
      <c r="B331" s="30"/>
      <c r="C331" s="169"/>
      <c r="D331" s="31"/>
      <c r="E331" s="30"/>
      <c r="F331" s="13"/>
      <c r="G331" s="13"/>
      <c r="H331" s="13"/>
      <c r="I331" s="14"/>
      <c r="K331" s="285"/>
      <c r="L331" s="319"/>
    </row>
    <row r="332" spans="1:12" s="25" customFormat="1">
      <c r="A332" s="15"/>
      <c r="B332" s="30"/>
      <c r="C332" s="169"/>
      <c r="D332" s="31"/>
      <c r="E332" s="30"/>
      <c r="F332" s="13"/>
      <c r="G332" s="13"/>
      <c r="H332" s="13"/>
      <c r="I332" s="14"/>
      <c r="K332" s="285"/>
      <c r="L332" s="319"/>
    </row>
    <row r="333" spans="1:12" s="25" customFormat="1">
      <c r="A333" s="15"/>
      <c r="B333" s="30"/>
      <c r="C333" s="169"/>
      <c r="D333" s="31"/>
      <c r="E333" s="30"/>
      <c r="F333" s="13"/>
      <c r="G333" s="13"/>
      <c r="H333" s="13"/>
      <c r="I333" s="14"/>
      <c r="K333" s="285"/>
      <c r="L333" s="319"/>
    </row>
    <row r="334" spans="1:12" s="25" customFormat="1">
      <c r="A334" s="15"/>
      <c r="B334" s="30"/>
      <c r="C334" s="169"/>
      <c r="D334" s="31"/>
      <c r="E334" s="30"/>
      <c r="F334" s="13"/>
      <c r="G334" s="13"/>
      <c r="H334" s="13"/>
      <c r="I334" s="14"/>
      <c r="K334" s="285"/>
      <c r="L334" s="319"/>
    </row>
    <row r="335" spans="1:12" s="25" customFormat="1">
      <c r="A335" s="15"/>
      <c r="B335" s="30"/>
      <c r="C335" s="169"/>
      <c r="D335" s="31"/>
      <c r="E335" s="30"/>
      <c r="F335" s="13"/>
      <c r="G335" s="13"/>
      <c r="H335" s="13"/>
      <c r="I335" s="14"/>
      <c r="K335" s="285"/>
      <c r="L335" s="319"/>
    </row>
    <row r="336" spans="1:12" s="25" customFormat="1">
      <c r="A336" s="15"/>
      <c r="B336" s="30"/>
      <c r="C336" s="169"/>
      <c r="D336" s="31"/>
      <c r="E336" s="30"/>
      <c r="F336" s="13"/>
      <c r="G336" s="13"/>
      <c r="H336" s="13"/>
      <c r="I336" s="14"/>
      <c r="K336" s="285"/>
      <c r="L336" s="319"/>
    </row>
    <row r="337" spans="1:12" s="25" customFormat="1">
      <c r="A337" s="15"/>
      <c r="B337" s="30"/>
      <c r="C337" s="169"/>
      <c r="D337" s="31"/>
      <c r="E337" s="30"/>
      <c r="F337" s="13"/>
      <c r="G337" s="13"/>
      <c r="H337" s="13"/>
      <c r="I337" s="14"/>
      <c r="K337" s="285"/>
      <c r="L337" s="319"/>
    </row>
    <row r="338" spans="1:12" s="25" customFormat="1">
      <c r="A338" s="15"/>
      <c r="B338" s="30"/>
      <c r="C338" s="169"/>
      <c r="D338" s="31"/>
      <c r="E338" s="30"/>
      <c r="F338" s="13"/>
      <c r="G338" s="13"/>
      <c r="H338" s="13"/>
      <c r="I338" s="14"/>
      <c r="K338" s="285"/>
      <c r="L338" s="319"/>
    </row>
    <row r="339" spans="1:12" s="25" customFormat="1">
      <c r="A339" s="15"/>
      <c r="B339" s="30"/>
      <c r="C339" s="169"/>
      <c r="D339" s="31"/>
      <c r="E339" s="30"/>
      <c r="F339" s="13"/>
      <c r="G339" s="13"/>
      <c r="H339" s="13"/>
      <c r="I339" s="14"/>
      <c r="K339" s="285"/>
      <c r="L339" s="319"/>
    </row>
    <row r="340" spans="1:12" s="25" customFormat="1">
      <c r="A340" s="15"/>
      <c r="B340" s="30"/>
      <c r="C340" s="169"/>
      <c r="D340" s="31"/>
      <c r="E340" s="30"/>
      <c r="F340" s="13"/>
      <c r="G340" s="13"/>
      <c r="H340" s="13"/>
      <c r="I340" s="14"/>
      <c r="K340" s="285"/>
      <c r="L340" s="319"/>
    </row>
    <row r="341" spans="1:12" s="25" customFormat="1">
      <c r="A341" s="15"/>
      <c r="B341" s="30"/>
      <c r="C341" s="169"/>
      <c r="D341" s="31"/>
      <c r="E341" s="30"/>
      <c r="F341" s="13"/>
      <c r="G341" s="13"/>
      <c r="H341" s="13"/>
      <c r="I341" s="14"/>
      <c r="K341" s="285"/>
      <c r="L341" s="319"/>
    </row>
    <row r="342" spans="1:12" s="25" customFormat="1">
      <c r="A342" s="15"/>
      <c r="B342" s="30"/>
      <c r="C342" s="169"/>
      <c r="D342" s="31"/>
      <c r="E342" s="30"/>
      <c r="F342" s="13"/>
      <c r="G342" s="13"/>
      <c r="H342" s="13"/>
      <c r="I342" s="14"/>
      <c r="K342" s="285"/>
      <c r="L342" s="319"/>
    </row>
    <row r="343" spans="1:12" s="25" customFormat="1">
      <c r="A343" s="15"/>
      <c r="B343" s="30"/>
      <c r="C343" s="169"/>
      <c r="D343" s="31"/>
      <c r="E343" s="30"/>
      <c r="F343" s="13"/>
      <c r="G343" s="13"/>
      <c r="H343" s="13"/>
      <c r="I343" s="14"/>
      <c r="K343" s="285"/>
      <c r="L343" s="319"/>
    </row>
    <row r="344" spans="1:12" s="25" customFormat="1">
      <c r="A344" s="15"/>
      <c r="B344" s="30"/>
      <c r="C344" s="169"/>
      <c r="D344" s="31"/>
      <c r="E344" s="30"/>
      <c r="F344" s="13"/>
      <c r="G344" s="13"/>
      <c r="H344" s="13"/>
      <c r="I344" s="14"/>
      <c r="K344" s="285"/>
      <c r="L344" s="319"/>
    </row>
    <row r="345" spans="1:12" s="25" customFormat="1">
      <c r="A345" s="15"/>
      <c r="B345" s="30"/>
      <c r="C345" s="169"/>
      <c r="D345" s="31"/>
      <c r="E345" s="30"/>
      <c r="F345" s="13"/>
      <c r="G345" s="13"/>
      <c r="H345" s="13"/>
      <c r="I345" s="14"/>
      <c r="K345" s="285"/>
      <c r="L345" s="319"/>
    </row>
    <row r="346" spans="1:12" s="25" customFormat="1">
      <c r="A346" s="15"/>
      <c r="B346" s="30"/>
      <c r="C346" s="169"/>
      <c r="D346" s="31"/>
      <c r="E346" s="30"/>
      <c r="F346" s="13"/>
      <c r="G346" s="13"/>
      <c r="H346" s="13"/>
      <c r="I346" s="14"/>
      <c r="K346" s="285"/>
      <c r="L346" s="319"/>
    </row>
    <row r="347" spans="1:12" s="25" customFormat="1">
      <c r="A347" s="15"/>
      <c r="B347" s="30"/>
      <c r="C347" s="169"/>
      <c r="D347" s="31"/>
      <c r="E347" s="30"/>
      <c r="F347" s="13"/>
      <c r="G347" s="13"/>
      <c r="H347" s="13"/>
      <c r="I347" s="14"/>
      <c r="K347" s="285"/>
      <c r="L347" s="319"/>
    </row>
    <row r="348" spans="1:12" s="25" customFormat="1">
      <c r="A348" s="15"/>
      <c r="B348" s="30"/>
      <c r="C348" s="169"/>
      <c r="D348" s="31"/>
      <c r="E348" s="30"/>
      <c r="F348" s="13"/>
      <c r="G348" s="13"/>
      <c r="H348" s="13"/>
      <c r="I348" s="14"/>
      <c r="K348" s="285"/>
      <c r="L348" s="319"/>
    </row>
    <row r="349" spans="1:12" s="25" customFormat="1">
      <c r="A349" s="15"/>
      <c r="B349" s="30"/>
      <c r="C349" s="169"/>
      <c r="D349" s="31"/>
      <c r="E349" s="30"/>
      <c r="F349" s="13"/>
      <c r="G349" s="13"/>
      <c r="H349" s="13"/>
      <c r="I349" s="14"/>
      <c r="K349" s="285"/>
      <c r="L349" s="319"/>
    </row>
    <row r="350" spans="1:12" s="25" customFormat="1">
      <c r="A350" s="15"/>
      <c r="B350" s="30"/>
      <c r="C350" s="169"/>
      <c r="D350" s="31"/>
      <c r="E350" s="30"/>
      <c r="F350" s="13"/>
      <c r="G350" s="13"/>
      <c r="H350" s="13"/>
      <c r="I350" s="14"/>
      <c r="K350" s="285"/>
      <c r="L350" s="319"/>
    </row>
    <row r="351" spans="1:12" s="25" customFormat="1">
      <c r="A351" s="15"/>
      <c r="B351" s="30"/>
      <c r="C351" s="169"/>
      <c r="D351" s="31"/>
      <c r="E351" s="30"/>
      <c r="F351" s="13"/>
      <c r="G351" s="13"/>
      <c r="H351" s="13"/>
      <c r="I351" s="14"/>
      <c r="K351" s="285"/>
      <c r="L351" s="319"/>
    </row>
    <row r="352" spans="1:12" s="25" customFormat="1">
      <c r="A352" s="15"/>
      <c r="B352" s="30"/>
      <c r="C352" s="169"/>
      <c r="D352" s="31"/>
      <c r="E352" s="30"/>
      <c r="F352" s="13"/>
      <c r="G352" s="13"/>
      <c r="H352" s="13"/>
      <c r="I352" s="14"/>
      <c r="K352" s="285"/>
      <c r="L352" s="319"/>
    </row>
    <row r="353" spans="1:12" s="25" customFormat="1">
      <c r="A353" s="15"/>
      <c r="B353" s="30"/>
      <c r="C353" s="169"/>
      <c r="D353" s="31"/>
      <c r="E353" s="30"/>
      <c r="F353" s="13"/>
      <c r="G353" s="13"/>
      <c r="H353" s="13"/>
      <c r="I353" s="14"/>
      <c r="K353" s="285"/>
      <c r="L353" s="319"/>
    </row>
    <row r="354" spans="1:12" s="25" customFormat="1">
      <c r="A354" s="15"/>
      <c r="B354" s="30"/>
      <c r="C354" s="169"/>
      <c r="D354" s="31"/>
      <c r="E354" s="30"/>
      <c r="F354" s="13"/>
      <c r="G354" s="13"/>
      <c r="H354" s="13"/>
      <c r="I354" s="14"/>
      <c r="K354" s="285"/>
      <c r="L354" s="319"/>
    </row>
    <row r="355" spans="1:12" s="25" customFormat="1">
      <c r="A355" s="15"/>
      <c r="B355" s="30"/>
      <c r="C355" s="169"/>
      <c r="D355" s="31"/>
      <c r="E355" s="30"/>
      <c r="F355" s="13"/>
      <c r="G355" s="13"/>
      <c r="H355" s="13"/>
      <c r="I355" s="14"/>
      <c r="K355" s="285"/>
      <c r="L355" s="319"/>
    </row>
    <row r="356" spans="1:12" s="25" customFormat="1">
      <c r="A356" s="15"/>
      <c r="B356" s="30"/>
      <c r="C356" s="169"/>
      <c r="D356" s="31"/>
      <c r="E356" s="30"/>
      <c r="F356" s="13"/>
      <c r="G356" s="13"/>
      <c r="H356" s="13"/>
      <c r="I356" s="14"/>
      <c r="K356" s="285"/>
      <c r="L356" s="319"/>
    </row>
    <row r="357" spans="1:12" s="25" customFormat="1">
      <c r="A357" s="15"/>
      <c r="B357" s="30"/>
      <c r="C357" s="169"/>
      <c r="D357" s="31"/>
      <c r="E357" s="30"/>
      <c r="F357" s="13"/>
      <c r="G357" s="13"/>
      <c r="H357" s="13"/>
      <c r="I357" s="14"/>
      <c r="K357" s="285"/>
      <c r="L357" s="319"/>
    </row>
    <row r="358" spans="1:12" s="25" customFormat="1">
      <c r="A358" s="15"/>
      <c r="B358" s="30"/>
      <c r="C358" s="169"/>
      <c r="D358" s="31"/>
      <c r="E358" s="30"/>
      <c r="F358" s="13"/>
      <c r="G358" s="13"/>
      <c r="H358" s="13"/>
      <c r="I358" s="14"/>
      <c r="K358" s="285"/>
      <c r="L358" s="319"/>
    </row>
    <row r="359" spans="1:12" s="25" customFormat="1">
      <c r="A359" s="15"/>
      <c r="B359" s="30"/>
      <c r="C359" s="169"/>
      <c r="D359" s="31"/>
      <c r="E359" s="30"/>
      <c r="F359" s="13"/>
      <c r="G359" s="13"/>
      <c r="H359" s="13"/>
      <c r="I359" s="14"/>
      <c r="K359" s="285"/>
      <c r="L359" s="319"/>
    </row>
    <row r="360" spans="1:12" s="25" customFormat="1">
      <c r="A360" s="15"/>
      <c r="B360" s="30"/>
      <c r="C360" s="169"/>
      <c r="D360" s="31"/>
      <c r="E360" s="30"/>
      <c r="F360" s="13"/>
      <c r="G360" s="13"/>
      <c r="H360" s="13"/>
      <c r="I360" s="14"/>
      <c r="K360" s="285"/>
      <c r="L360" s="319"/>
    </row>
    <row r="361" spans="1:12" s="25" customFormat="1">
      <c r="A361" s="15"/>
      <c r="B361" s="30"/>
      <c r="C361" s="169"/>
      <c r="D361" s="31"/>
      <c r="E361" s="30"/>
      <c r="F361" s="13"/>
      <c r="G361" s="13"/>
      <c r="H361" s="13"/>
      <c r="I361" s="14"/>
      <c r="K361" s="285"/>
      <c r="L361" s="319"/>
    </row>
    <row r="362" spans="1:12" s="25" customFormat="1">
      <c r="A362" s="15"/>
      <c r="B362" s="30"/>
      <c r="C362" s="169"/>
      <c r="D362" s="31"/>
      <c r="E362" s="30"/>
      <c r="F362" s="13"/>
      <c r="G362" s="13"/>
      <c r="H362" s="13"/>
      <c r="I362" s="14"/>
      <c r="K362" s="285"/>
      <c r="L362" s="319"/>
    </row>
    <row r="363" spans="1:12" s="25" customFormat="1">
      <c r="A363" s="15"/>
      <c r="B363" s="30"/>
      <c r="C363" s="169"/>
      <c r="D363" s="31"/>
      <c r="E363" s="30"/>
      <c r="F363" s="13"/>
      <c r="G363" s="13"/>
      <c r="H363" s="13"/>
      <c r="I363" s="14"/>
      <c r="K363" s="285"/>
      <c r="L363" s="319"/>
    </row>
    <row r="364" spans="1:12" s="25" customFormat="1">
      <c r="A364" s="15"/>
      <c r="B364" s="30"/>
      <c r="C364" s="169"/>
      <c r="D364" s="31"/>
      <c r="E364" s="30"/>
      <c r="F364" s="13"/>
      <c r="G364" s="13"/>
      <c r="H364" s="13"/>
      <c r="I364" s="14"/>
      <c r="K364" s="285"/>
      <c r="L364" s="319"/>
    </row>
    <row r="365" spans="1:12" s="25" customFormat="1">
      <c r="A365" s="15"/>
      <c r="B365" s="30"/>
      <c r="C365" s="169"/>
      <c r="D365" s="31"/>
      <c r="E365" s="30"/>
      <c r="F365" s="13"/>
      <c r="G365" s="13"/>
      <c r="H365" s="13"/>
      <c r="I365" s="14"/>
      <c r="K365" s="285"/>
      <c r="L365" s="319"/>
    </row>
    <row r="366" spans="1:12" s="25" customFormat="1">
      <c r="A366" s="15"/>
      <c r="B366" s="30"/>
      <c r="C366" s="169"/>
      <c r="D366" s="31"/>
      <c r="E366" s="30"/>
      <c r="F366" s="13"/>
      <c r="G366" s="13"/>
      <c r="H366" s="13"/>
      <c r="I366" s="14"/>
      <c r="K366" s="285"/>
      <c r="L366" s="319"/>
    </row>
    <row r="367" spans="1:12" s="25" customFormat="1">
      <c r="A367" s="15"/>
      <c r="B367" s="30"/>
      <c r="C367" s="169"/>
      <c r="D367" s="31"/>
      <c r="E367" s="30"/>
      <c r="F367" s="13"/>
      <c r="G367" s="13"/>
      <c r="H367" s="13"/>
      <c r="I367" s="14"/>
      <c r="K367" s="285"/>
      <c r="L367" s="319"/>
    </row>
    <row r="368" spans="1:12" s="25" customFormat="1">
      <c r="A368" s="15"/>
      <c r="B368" s="30"/>
      <c r="C368" s="169"/>
      <c r="D368" s="31"/>
      <c r="E368" s="30"/>
      <c r="F368" s="13"/>
      <c r="G368" s="13"/>
      <c r="H368" s="13"/>
      <c r="I368" s="14"/>
      <c r="K368" s="285"/>
      <c r="L368" s="319"/>
    </row>
    <row r="369" spans="1:12" s="25" customFormat="1">
      <c r="A369" s="15"/>
      <c r="B369" s="30"/>
      <c r="C369" s="169"/>
      <c r="D369" s="31"/>
      <c r="E369" s="30"/>
      <c r="F369" s="13"/>
      <c r="G369" s="13"/>
      <c r="H369" s="13"/>
      <c r="I369" s="14"/>
      <c r="K369" s="285"/>
      <c r="L369" s="319"/>
    </row>
    <row r="370" spans="1:12" s="25" customFormat="1">
      <c r="A370" s="15"/>
      <c r="B370" s="30"/>
      <c r="C370" s="169"/>
      <c r="D370" s="31"/>
      <c r="E370" s="30"/>
      <c r="F370" s="13"/>
      <c r="G370" s="13"/>
      <c r="H370" s="13"/>
      <c r="I370" s="14"/>
      <c r="K370" s="285"/>
      <c r="L370" s="319"/>
    </row>
    <row r="371" spans="1:12" s="25" customFormat="1">
      <c r="A371" s="15"/>
      <c r="B371" s="30"/>
      <c r="C371" s="169"/>
      <c r="D371" s="31"/>
      <c r="E371" s="30"/>
      <c r="F371" s="13"/>
      <c r="G371" s="13"/>
      <c r="H371" s="13"/>
      <c r="I371" s="14"/>
      <c r="K371" s="285"/>
      <c r="L371" s="319"/>
    </row>
    <row r="372" spans="1:12" s="25" customFormat="1">
      <c r="A372" s="15"/>
      <c r="B372" s="30"/>
      <c r="C372" s="169"/>
      <c r="D372" s="31"/>
      <c r="E372" s="30"/>
      <c r="F372" s="13"/>
      <c r="G372" s="13"/>
      <c r="H372" s="13"/>
      <c r="I372" s="14"/>
      <c r="K372" s="285"/>
      <c r="L372" s="319"/>
    </row>
    <row r="373" spans="1:12" s="25" customFormat="1">
      <c r="A373" s="15"/>
      <c r="B373" s="30"/>
      <c r="C373" s="169"/>
      <c r="D373" s="31"/>
      <c r="E373" s="30"/>
      <c r="F373" s="13"/>
      <c r="G373" s="13"/>
      <c r="H373" s="13"/>
      <c r="I373" s="14"/>
      <c r="K373" s="285"/>
      <c r="L373" s="319"/>
    </row>
    <row r="374" spans="1:12" s="25" customFormat="1">
      <c r="A374" s="15"/>
      <c r="B374" s="30"/>
      <c r="C374" s="169"/>
      <c r="D374" s="31"/>
      <c r="E374" s="30"/>
      <c r="F374" s="13"/>
      <c r="G374" s="13"/>
      <c r="H374" s="13"/>
      <c r="I374" s="14"/>
      <c r="K374" s="285"/>
      <c r="L374" s="319"/>
    </row>
    <row r="375" spans="1:12" s="25" customFormat="1">
      <c r="A375" s="15"/>
      <c r="B375" s="30"/>
      <c r="C375" s="169"/>
      <c r="D375" s="31"/>
      <c r="E375" s="30"/>
      <c r="F375" s="13"/>
      <c r="G375" s="13"/>
      <c r="H375" s="13"/>
      <c r="I375" s="14"/>
      <c r="K375" s="285"/>
      <c r="L375" s="319"/>
    </row>
    <row r="376" spans="1:12" s="25" customFormat="1">
      <c r="A376" s="15"/>
      <c r="B376" s="30"/>
      <c r="C376" s="169"/>
      <c r="D376" s="31"/>
      <c r="E376" s="30"/>
      <c r="F376" s="13"/>
      <c r="G376" s="13"/>
      <c r="H376" s="13"/>
      <c r="I376" s="14"/>
      <c r="K376" s="285"/>
      <c r="L376" s="319"/>
    </row>
    <row r="377" spans="1:12" s="25" customFormat="1">
      <c r="A377" s="15"/>
      <c r="B377" s="30"/>
      <c r="C377" s="169"/>
      <c r="D377" s="31"/>
      <c r="E377" s="30"/>
      <c r="F377" s="13"/>
      <c r="G377" s="13"/>
      <c r="H377" s="13"/>
      <c r="I377" s="14"/>
      <c r="K377" s="285"/>
      <c r="L377" s="319"/>
    </row>
    <row r="378" spans="1:12" s="25" customFormat="1">
      <c r="A378" s="15"/>
      <c r="B378" s="30"/>
      <c r="C378" s="169"/>
      <c r="D378" s="31"/>
      <c r="E378" s="30"/>
      <c r="F378" s="13"/>
      <c r="G378" s="13"/>
      <c r="H378" s="13"/>
      <c r="I378" s="14"/>
      <c r="K378" s="285"/>
      <c r="L378" s="319"/>
    </row>
    <row r="379" spans="1:12" s="25" customFormat="1">
      <c r="A379" s="15"/>
      <c r="B379" s="30"/>
      <c r="C379" s="169"/>
      <c r="D379" s="31"/>
      <c r="E379" s="30"/>
      <c r="F379" s="13"/>
      <c r="G379" s="13"/>
      <c r="H379" s="13"/>
      <c r="I379" s="14"/>
      <c r="K379" s="285"/>
      <c r="L379" s="319"/>
    </row>
    <row r="380" spans="1:12" s="25" customFormat="1">
      <c r="A380" s="15"/>
      <c r="B380" s="30"/>
      <c r="C380" s="169"/>
      <c r="D380" s="31"/>
      <c r="E380" s="30"/>
      <c r="F380" s="13"/>
      <c r="G380" s="13"/>
      <c r="H380" s="13"/>
      <c r="I380" s="14"/>
      <c r="K380" s="285"/>
      <c r="L380" s="319"/>
    </row>
    <row r="381" spans="1:12" s="25" customFormat="1">
      <c r="A381" s="15"/>
      <c r="B381" s="30"/>
      <c r="C381" s="169"/>
      <c r="D381" s="31"/>
      <c r="E381" s="30"/>
      <c r="F381" s="13"/>
      <c r="G381" s="13"/>
      <c r="H381" s="13"/>
      <c r="I381" s="14"/>
      <c r="K381" s="285"/>
      <c r="L381" s="319"/>
    </row>
    <row r="382" spans="1:12" s="25" customFormat="1">
      <c r="A382" s="15"/>
      <c r="B382" s="30"/>
      <c r="C382" s="169"/>
      <c r="D382" s="31"/>
      <c r="E382" s="30"/>
      <c r="F382" s="13"/>
      <c r="G382" s="13"/>
      <c r="H382" s="13"/>
      <c r="I382" s="14"/>
      <c r="K382" s="285"/>
      <c r="L382" s="319"/>
    </row>
    <row r="383" spans="1:12" s="25" customFormat="1">
      <c r="A383" s="15"/>
      <c r="B383" s="30"/>
      <c r="C383" s="169"/>
      <c r="D383" s="31"/>
      <c r="E383" s="30"/>
      <c r="F383" s="13"/>
      <c r="G383" s="13"/>
      <c r="H383" s="13"/>
      <c r="I383" s="14"/>
      <c r="K383" s="285"/>
      <c r="L383" s="319"/>
    </row>
    <row r="384" spans="1:12" s="25" customFormat="1">
      <c r="A384" s="15"/>
      <c r="B384" s="30"/>
      <c r="C384" s="169"/>
      <c r="D384" s="31"/>
      <c r="E384" s="30"/>
      <c r="F384" s="13"/>
      <c r="G384" s="13"/>
      <c r="H384" s="13"/>
      <c r="I384" s="14"/>
      <c r="K384" s="285"/>
      <c r="L384" s="319"/>
    </row>
    <row r="385" spans="1:12" s="25" customFormat="1">
      <c r="A385" s="15"/>
      <c r="B385" s="30"/>
      <c r="C385" s="169"/>
      <c r="D385" s="31"/>
      <c r="E385" s="30"/>
      <c r="F385" s="13"/>
      <c r="G385" s="13"/>
      <c r="H385" s="13"/>
      <c r="I385" s="14"/>
      <c r="K385" s="285"/>
      <c r="L385" s="319"/>
    </row>
    <row r="386" spans="1:12" s="25" customFormat="1">
      <c r="A386" s="15"/>
      <c r="B386" s="30"/>
      <c r="C386" s="169"/>
      <c r="D386" s="31"/>
      <c r="E386" s="30"/>
      <c r="F386" s="13"/>
      <c r="G386" s="13"/>
      <c r="H386" s="13"/>
      <c r="I386" s="14"/>
      <c r="K386" s="285"/>
      <c r="L386" s="319"/>
    </row>
    <row r="387" spans="1:12" s="25" customFormat="1">
      <c r="A387" s="15"/>
      <c r="B387" s="30"/>
      <c r="C387" s="169"/>
      <c r="D387" s="31"/>
      <c r="E387" s="30"/>
      <c r="F387" s="13"/>
      <c r="G387" s="13"/>
      <c r="H387" s="13"/>
      <c r="I387" s="14"/>
      <c r="K387" s="285"/>
      <c r="L387" s="319"/>
    </row>
    <row r="388" spans="1:12" s="25" customFormat="1">
      <c r="A388" s="15"/>
      <c r="B388" s="30"/>
      <c r="C388" s="169"/>
      <c r="D388" s="31"/>
      <c r="E388" s="30"/>
      <c r="F388" s="13"/>
      <c r="G388" s="13"/>
      <c r="H388" s="13"/>
      <c r="I388" s="14"/>
      <c r="K388" s="285"/>
      <c r="L388" s="319"/>
    </row>
    <row r="389" spans="1:12" s="25" customFormat="1">
      <c r="A389" s="15"/>
      <c r="B389" s="30"/>
      <c r="C389" s="169"/>
      <c r="D389" s="31"/>
      <c r="E389" s="30"/>
      <c r="F389" s="13"/>
      <c r="G389" s="13"/>
      <c r="H389" s="13"/>
      <c r="I389" s="14"/>
      <c r="K389" s="285"/>
      <c r="L389" s="319"/>
    </row>
    <row r="390" spans="1:12" s="25" customFormat="1">
      <c r="A390" s="15"/>
      <c r="B390" s="30"/>
      <c r="C390" s="169"/>
      <c r="D390" s="31"/>
      <c r="E390" s="30"/>
      <c r="F390" s="13"/>
      <c r="G390" s="13"/>
      <c r="H390" s="13"/>
      <c r="I390" s="14"/>
      <c r="K390" s="285"/>
      <c r="L390" s="319"/>
    </row>
    <row r="391" spans="1:12" s="25" customFormat="1">
      <c r="A391" s="15"/>
      <c r="B391" s="30"/>
      <c r="C391" s="169"/>
      <c r="D391" s="31"/>
      <c r="E391" s="30"/>
      <c r="F391" s="13"/>
      <c r="G391" s="13"/>
      <c r="H391" s="13"/>
      <c r="I391" s="14"/>
      <c r="K391" s="285"/>
      <c r="L391" s="319"/>
    </row>
    <row r="392" spans="1:12" s="25" customFormat="1">
      <c r="A392" s="15"/>
      <c r="B392" s="30"/>
      <c r="C392" s="169"/>
      <c r="D392" s="31"/>
      <c r="E392" s="30"/>
      <c r="F392" s="13"/>
      <c r="G392" s="13"/>
      <c r="H392" s="13"/>
      <c r="I392" s="14"/>
      <c r="K392" s="285"/>
      <c r="L392" s="319"/>
    </row>
    <row r="393" spans="1:12" s="25" customFormat="1">
      <c r="A393" s="15"/>
      <c r="B393" s="30"/>
      <c r="C393" s="169"/>
      <c r="D393" s="31"/>
      <c r="E393" s="30"/>
      <c r="F393" s="13"/>
      <c r="G393" s="13"/>
      <c r="H393" s="13"/>
      <c r="I393" s="14"/>
      <c r="K393" s="285"/>
      <c r="L393" s="319"/>
    </row>
    <row r="394" spans="1:12" s="25" customFormat="1">
      <c r="A394" s="15"/>
      <c r="B394" s="30"/>
      <c r="C394" s="169"/>
      <c r="D394" s="31"/>
      <c r="E394" s="30"/>
      <c r="F394" s="13"/>
      <c r="G394" s="13"/>
      <c r="H394" s="13"/>
      <c r="I394" s="14"/>
      <c r="K394" s="285"/>
      <c r="L394" s="319"/>
    </row>
    <row r="395" spans="1:12" s="25" customFormat="1">
      <c r="A395" s="15"/>
      <c r="B395" s="30"/>
      <c r="C395" s="169"/>
      <c r="D395" s="31"/>
      <c r="E395" s="30"/>
      <c r="F395" s="13"/>
      <c r="G395" s="13"/>
      <c r="H395" s="13"/>
      <c r="I395" s="14"/>
      <c r="K395" s="285"/>
      <c r="L395" s="319"/>
    </row>
    <row r="396" spans="1:12" s="25" customFormat="1">
      <c r="A396" s="15"/>
      <c r="B396" s="30"/>
      <c r="C396" s="169"/>
      <c r="D396" s="31"/>
      <c r="E396" s="30"/>
      <c r="F396" s="13"/>
      <c r="G396" s="13"/>
      <c r="H396" s="13"/>
      <c r="I396" s="14"/>
      <c r="K396" s="285"/>
      <c r="L396" s="319"/>
    </row>
    <row r="397" spans="1:12" s="25" customFormat="1">
      <c r="A397" s="15"/>
      <c r="B397" s="30"/>
      <c r="C397" s="169"/>
      <c r="D397" s="31"/>
      <c r="E397" s="30"/>
      <c r="F397" s="13"/>
      <c r="G397" s="13"/>
      <c r="H397" s="13"/>
      <c r="I397" s="14"/>
      <c r="K397" s="285"/>
      <c r="L397" s="319"/>
    </row>
    <row r="398" spans="1:12" s="25" customFormat="1">
      <c r="A398" s="15"/>
      <c r="B398" s="30"/>
      <c r="C398" s="169"/>
      <c r="D398" s="31"/>
      <c r="E398" s="30"/>
      <c r="F398" s="13"/>
      <c r="G398" s="13"/>
      <c r="H398" s="13"/>
      <c r="I398" s="14"/>
      <c r="K398" s="285"/>
      <c r="L398" s="319"/>
    </row>
    <row r="399" spans="1:12" s="25" customFormat="1">
      <c r="A399" s="15"/>
      <c r="B399" s="30"/>
      <c r="C399" s="169"/>
      <c r="D399" s="31"/>
      <c r="E399" s="30"/>
      <c r="F399" s="13"/>
      <c r="G399" s="13"/>
      <c r="H399" s="13"/>
      <c r="I399" s="14"/>
      <c r="K399" s="285"/>
      <c r="L399" s="319"/>
    </row>
    <row r="400" spans="1:12" s="25" customFormat="1">
      <c r="A400" s="15"/>
      <c r="B400" s="30"/>
      <c r="C400" s="169"/>
      <c r="D400" s="31"/>
      <c r="E400" s="30"/>
      <c r="F400" s="13"/>
      <c r="G400" s="13"/>
      <c r="H400" s="13"/>
      <c r="I400" s="14"/>
      <c r="K400" s="285"/>
      <c r="L400" s="319"/>
    </row>
    <row r="401" spans="1:12" s="25" customFormat="1">
      <c r="A401" s="15"/>
      <c r="B401" s="30"/>
      <c r="C401" s="169"/>
      <c r="D401" s="31"/>
      <c r="E401" s="30"/>
      <c r="F401" s="13"/>
      <c r="G401" s="13"/>
      <c r="H401" s="13"/>
      <c r="I401" s="14"/>
      <c r="K401" s="285"/>
      <c r="L401" s="319"/>
    </row>
    <row r="402" spans="1:12" s="25" customFormat="1">
      <c r="A402" s="15"/>
      <c r="B402" s="30"/>
      <c r="C402" s="169"/>
      <c r="D402" s="31"/>
      <c r="E402" s="30"/>
      <c r="F402" s="13"/>
      <c r="G402" s="13"/>
      <c r="H402" s="13"/>
      <c r="I402" s="14"/>
      <c r="K402" s="285"/>
      <c r="L402" s="319"/>
    </row>
    <row r="403" spans="1:12" s="25" customFormat="1">
      <c r="A403" s="15"/>
      <c r="B403" s="30"/>
      <c r="C403" s="169"/>
      <c r="D403" s="31"/>
      <c r="E403" s="30"/>
      <c r="F403" s="13"/>
      <c r="G403" s="13"/>
      <c r="H403" s="13"/>
      <c r="I403" s="14"/>
      <c r="K403" s="285"/>
      <c r="L403" s="319"/>
    </row>
    <row r="404" spans="1:12" s="25" customFormat="1">
      <c r="A404" s="15"/>
      <c r="B404" s="30"/>
      <c r="C404" s="169"/>
      <c r="D404" s="31"/>
      <c r="E404" s="30"/>
      <c r="F404" s="13"/>
      <c r="G404" s="13"/>
      <c r="H404" s="13"/>
      <c r="I404" s="14"/>
      <c r="K404" s="285"/>
      <c r="L404" s="319"/>
    </row>
    <row r="405" spans="1:12" s="25" customFormat="1">
      <c r="A405" s="15"/>
      <c r="B405" s="30"/>
      <c r="C405" s="169"/>
      <c r="D405" s="31"/>
      <c r="E405" s="30"/>
      <c r="F405" s="13"/>
      <c r="G405" s="13"/>
      <c r="H405" s="13"/>
      <c r="I405" s="14"/>
      <c r="K405" s="285"/>
      <c r="L405" s="319"/>
    </row>
    <row r="406" spans="1:12" s="25" customFormat="1">
      <c r="A406" s="15"/>
      <c r="B406" s="30"/>
      <c r="C406" s="169"/>
      <c r="D406" s="31"/>
      <c r="E406" s="30"/>
      <c r="F406" s="13"/>
      <c r="G406" s="13"/>
      <c r="H406" s="13"/>
      <c r="I406" s="14"/>
      <c r="K406" s="285"/>
      <c r="L406" s="319"/>
    </row>
    <row r="407" spans="1:12" s="25" customFormat="1">
      <c r="A407" s="15"/>
      <c r="B407" s="30"/>
      <c r="C407" s="169"/>
      <c r="D407" s="31"/>
      <c r="E407" s="30"/>
      <c r="F407" s="13"/>
      <c r="G407" s="13"/>
      <c r="H407" s="13"/>
      <c r="I407" s="14"/>
      <c r="K407" s="285"/>
      <c r="L407" s="319"/>
    </row>
    <row r="408" spans="1:12" s="25" customFormat="1">
      <c r="A408" s="15"/>
      <c r="B408" s="30"/>
      <c r="C408" s="169"/>
      <c r="D408" s="31"/>
      <c r="E408" s="30"/>
      <c r="F408" s="13"/>
      <c r="G408" s="13"/>
      <c r="H408" s="13"/>
      <c r="I408" s="14"/>
      <c r="K408" s="285"/>
      <c r="L408" s="319"/>
    </row>
    <row r="409" spans="1:12" s="25" customFormat="1">
      <c r="A409" s="15"/>
      <c r="B409" s="30"/>
      <c r="C409" s="169"/>
      <c r="D409" s="31"/>
      <c r="E409" s="30"/>
      <c r="F409" s="13"/>
      <c r="G409" s="13"/>
      <c r="H409" s="13"/>
      <c r="I409" s="14"/>
      <c r="K409" s="285"/>
      <c r="L409" s="319"/>
    </row>
    <row r="410" spans="1:12" s="25" customFormat="1">
      <c r="A410" s="15"/>
      <c r="B410" s="30"/>
      <c r="C410" s="169"/>
      <c r="D410" s="31"/>
      <c r="E410" s="30"/>
      <c r="F410" s="13"/>
      <c r="G410" s="13"/>
      <c r="H410" s="13"/>
      <c r="I410" s="14"/>
      <c r="K410" s="285"/>
      <c r="L410" s="319"/>
    </row>
    <row r="411" spans="1:12" s="25" customFormat="1">
      <c r="A411" s="15"/>
      <c r="B411" s="30"/>
      <c r="C411" s="169"/>
      <c r="D411" s="31"/>
      <c r="E411" s="30"/>
      <c r="F411" s="13"/>
      <c r="G411" s="13"/>
      <c r="H411" s="13"/>
      <c r="I411" s="14"/>
      <c r="K411" s="285"/>
      <c r="L411" s="319"/>
    </row>
    <row r="412" spans="1:12" s="25" customFormat="1">
      <c r="A412" s="15"/>
      <c r="B412" s="30"/>
      <c r="C412" s="169"/>
      <c r="D412" s="31"/>
      <c r="E412" s="30"/>
      <c r="F412" s="13"/>
      <c r="G412" s="13"/>
      <c r="H412" s="13"/>
      <c r="I412" s="14"/>
      <c r="K412" s="285"/>
      <c r="L412" s="319"/>
    </row>
    <row r="413" spans="1:12" s="25" customFormat="1">
      <c r="A413" s="15"/>
      <c r="B413" s="30"/>
      <c r="C413" s="169"/>
      <c r="D413" s="31"/>
      <c r="E413" s="30"/>
      <c r="F413" s="13"/>
      <c r="G413" s="13"/>
      <c r="H413" s="13"/>
      <c r="I413" s="14"/>
      <c r="K413" s="285"/>
      <c r="L413" s="319"/>
    </row>
    <row r="414" spans="1:12" s="25" customFormat="1">
      <c r="A414" s="15"/>
      <c r="B414" s="30"/>
      <c r="C414" s="169"/>
      <c r="D414" s="31"/>
      <c r="E414" s="30"/>
      <c r="F414" s="13"/>
      <c r="G414" s="13"/>
      <c r="H414" s="13"/>
      <c r="I414" s="14"/>
      <c r="K414" s="285"/>
      <c r="L414" s="319"/>
    </row>
    <row r="415" spans="1:12" s="25" customFormat="1">
      <c r="A415" s="15"/>
      <c r="B415" s="30"/>
      <c r="C415" s="169"/>
      <c r="D415" s="31"/>
      <c r="E415" s="30"/>
      <c r="F415" s="13"/>
      <c r="G415" s="13"/>
      <c r="H415" s="13"/>
      <c r="I415" s="14"/>
      <c r="K415" s="285"/>
      <c r="L415" s="319"/>
    </row>
    <row r="416" spans="1:12" s="25" customFormat="1">
      <c r="A416" s="15"/>
      <c r="B416" s="30"/>
      <c r="C416" s="169"/>
      <c r="D416" s="31"/>
      <c r="E416" s="30"/>
      <c r="F416" s="13"/>
      <c r="G416" s="13"/>
      <c r="H416" s="13"/>
      <c r="I416" s="14"/>
      <c r="K416" s="285"/>
      <c r="L416" s="319"/>
    </row>
    <row r="417" spans="1:12" s="25" customFormat="1">
      <c r="A417" s="15"/>
      <c r="B417" s="30"/>
      <c r="C417" s="169"/>
      <c r="D417" s="31"/>
      <c r="E417" s="30"/>
      <c r="F417" s="13"/>
      <c r="G417" s="13"/>
      <c r="H417" s="13"/>
      <c r="I417" s="14"/>
      <c r="K417" s="285"/>
      <c r="L417" s="319"/>
    </row>
    <row r="418" spans="1:12" s="25" customFormat="1">
      <c r="A418" s="15"/>
      <c r="B418" s="30"/>
      <c r="C418" s="169"/>
      <c r="D418" s="31"/>
      <c r="E418" s="30"/>
      <c r="F418" s="13"/>
      <c r="G418" s="13"/>
      <c r="H418" s="13"/>
      <c r="I418" s="14"/>
      <c r="K418" s="285"/>
      <c r="L418" s="319"/>
    </row>
    <row r="419" spans="1:12" s="25" customFormat="1">
      <c r="A419" s="15"/>
      <c r="B419" s="30"/>
      <c r="C419" s="169"/>
      <c r="D419" s="31"/>
      <c r="E419" s="30"/>
      <c r="F419" s="13"/>
      <c r="G419" s="13"/>
      <c r="H419" s="13"/>
      <c r="I419" s="14"/>
      <c r="K419" s="285"/>
      <c r="L419" s="319"/>
    </row>
    <row r="420" spans="1:12" s="25" customFormat="1">
      <c r="A420" s="15"/>
      <c r="B420" s="30"/>
      <c r="C420" s="169"/>
      <c r="D420" s="31"/>
      <c r="E420" s="30"/>
      <c r="F420" s="13"/>
      <c r="G420" s="13"/>
      <c r="H420" s="13"/>
      <c r="I420" s="14"/>
      <c r="K420" s="285"/>
      <c r="L420" s="319"/>
    </row>
    <row r="421" spans="1:12" s="25" customFormat="1">
      <c r="A421" s="15"/>
      <c r="B421" s="30"/>
      <c r="C421" s="169"/>
      <c r="D421" s="31"/>
      <c r="E421" s="30"/>
      <c r="F421" s="13"/>
      <c r="G421" s="13"/>
      <c r="H421" s="13"/>
      <c r="I421" s="14"/>
      <c r="K421" s="285"/>
      <c r="L421" s="319"/>
    </row>
    <row r="422" spans="1:12" s="25" customFormat="1">
      <c r="A422" s="15"/>
      <c r="B422" s="30"/>
      <c r="C422" s="169"/>
      <c r="D422" s="31"/>
      <c r="E422" s="30"/>
      <c r="F422" s="13"/>
      <c r="G422" s="13"/>
      <c r="H422" s="13"/>
      <c r="I422" s="14"/>
      <c r="K422" s="285"/>
      <c r="L422" s="319"/>
    </row>
    <row r="423" spans="1:12" s="25" customFormat="1">
      <c r="A423" s="15"/>
      <c r="B423" s="30"/>
      <c r="C423" s="169"/>
      <c r="D423" s="31"/>
      <c r="E423" s="30"/>
      <c r="F423" s="13"/>
      <c r="G423" s="13"/>
      <c r="H423" s="13"/>
      <c r="I423" s="14"/>
      <c r="K423" s="285"/>
      <c r="L423" s="319"/>
    </row>
    <row r="424" spans="1:12" s="25" customFormat="1">
      <c r="A424" s="15"/>
      <c r="B424" s="30"/>
      <c r="C424" s="169"/>
      <c r="D424" s="31"/>
      <c r="E424" s="30"/>
      <c r="F424" s="13"/>
      <c r="G424" s="13"/>
      <c r="H424" s="13"/>
      <c r="I424" s="14"/>
      <c r="K424" s="285"/>
      <c r="L424" s="319"/>
    </row>
    <row r="425" spans="1:12" s="25" customFormat="1">
      <c r="A425" s="15"/>
      <c r="B425" s="30"/>
      <c r="C425" s="169"/>
      <c r="D425" s="31"/>
      <c r="E425" s="30"/>
      <c r="F425" s="13"/>
      <c r="G425" s="13"/>
      <c r="H425" s="13"/>
      <c r="I425" s="14"/>
      <c r="K425" s="285"/>
      <c r="L425" s="319"/>
    </row>
    <row r="426" spans="1:12" s="25" customFormat="1">
      <c r="A426" s="15"/>
      <c r="B426" s="30"/>
      <c r="C426" s="169"/>
      <c r="D426" s="31"/>
      <c r="E426" s="30"/>
      <c r="F426" s="13"/>
      <c r="G426" s="13"/>
      <c r="H426" s="13"/>
      <c r="I426" s="14"/>
      <c r="K426" s="285"/>
      <c r="L426" s="319"/>
    </row>
    <row r="427" spans="1:12" s="25" customFormat="1">
      <c r="A427" s="15"/>
      <c r="B427" s="30"/>
      <c r="C427" s="169"/>
      <c r="D427" s="31"/>
      <c r="E427" s="30"/>
      <c r="F427" s="13"/>
      <c r="G427" s="13"/>
      <c r="H427" s="13"/>
      <c r="I427" s="14"/>
      <c r="K427" s="285"/>
      <c r="L427" s="319"/>
    </row>
    <row r="428" spans="1:12" s="25" customFormat="1">
      <c r="A428" s="15"/>
      <c r="B428" s="30"/>
      <c r="C428" s="169"/>
      <c r="D428" s="31"/>
      <c r="E428" s="30"/>
      <c r="F428" s="13"/>
      <c r="G428" s="13"/>
      <c r="H428" s="13"/>
      <c r="I428" s="14"/>
      <c r="K428" s="285"/>
      <c r="L428" s="319"/>
    </row>
    <row r="429" spans="1:12" s="25" customFormat="1">
      <c r="A429" s="15"/>
      <c r="B429" s="30"/>
      <c r="C429" s="169"/>
      <c r="D429" s="31"/>
      <c r="E429" s="30"/>
      <c r="F429" s="13"/>
      <c r="G429" s="13"/>
      <c r="H429" s="13"/>
      <c r="I429" s="14"/>
      <c r="K429" s="285"/>
      <c r="L429" s="319"/>
    </row>
    <row r="430" spans="1:12" s="25" customFormat="1">
      <c r="A430" s="15"/>
      <c r="B430" s="30"/>
      <c r="C430" s="169"/>
      <c r="D430" s="31"/>
      <c r="E430" s="30"/>
      <c r="F430" s="13"/>
      <c r="G430" s="13"/>
      <c r="H430" s="13"/>
      <c r="I430" s="14"/>
      <c r="K430" s="285"/>
      <c r="L430" s="319"/>
    </row>
    <row r="431" spans="1:12" s="25" customFormat="1">
      <c r="A431" s="15"/>
      <c r="B431" s="30"/>
      <c r="C431" s="169"/>
      <c r="D431" s="31"/>
      <c r="E431" s="30"/>
      <c r="F431" s="13"/>
      <c r="G431" s="13"/>
      <c r="H431" s="13"/>
      <c r="I431" s="14"/>
      <c r="K431" s="285"/>
      <c r="L431" s="319"/>
    </row>
    <row r="432" spans="1:12" s="25" customFormat="1">
      <c r="A432" s="15"/>
      <c r="B432" s="30"/>
      <c r="C432" s="169"/>
      <c r="D432" s="31"/>
      <c r="E432" s="30"/>
      <c r="F432" s="13"/>
      <c r="G432" s="13"/>
      <c r="H432" s="13"/>
      <c r="I432" s="14"/>
      <c r="K432" s="285"/>
      <c r="L432" s="319"/>
    </row>
    <row r="433" spans="1:12" s="25" customFormat="1">
      <c r="A433" s="15"/>
      <c r="B433" s="30"/>
      <c r="C433" s="169"/>
      <c r="D433" s="31"/>
      <c r="E433" s="30"/>
      <c r="F433" s="13"/>
      <c r="G433" s="13"/>
      <c r="H433" s="13"/>
      <c r="I433" s="14"/>
      <c r="K433" s="285"/>
      <c r="L433" s="319"/>
    </row>
    <row r="434" spans="1:12" s="25" customFormat="1">
      <c r="A434" s="15"/>
      <c r="B434" s="30"/>
      <c r="C434" s="169"/>
      <c r="D434" s="31"/>
      <c r="E434" s="30"/>
      <c r="F434" s="13"/>
      <c r="G434" s="13"/>
      <c r="H434" s="13"/>
      <c r="I434" s="14"/>
      <c r="K434" s="285"/>
      <c r="L434" s="319"/>
    </row>
    <row r="435" spans="1:12" s="25" customFormat="1">
      <c r="A435" s="15"/>
      <c r="B435" s="30"/>
      <c r="C435" s="169"/>
      <c r="D435" s="31"/>
      <c r="E435" s="30"/>
      <c r="F435" s="13"/>
      <c r="G435" s="13"/>
      <c r="H435" s="13"/>
      <c r="I435" s="14"/>
      <c r="K435" s="285"/>
      <c r="L435" s="319"/>
    </row>
    <row r="436" spans="1:12" s="25" customFormat="1">
      <c r="A436" s="15"/>
      <c r="B436" s="30"/>
      <c r="C436" s="169"/>
      <c r="D436" s="31"/>
      <c r="E436" s="30"/>
      <c r="F436" s="13"/>
      <c r="G436" s="13"/>
      <c r="H436" s="13"/>
      <c r="I436" s="14"/>
      <c r="K436" s="285"/>
      <c r="L436" s="319"/>
    </row>
    <row r="437" spans="1:12" s="25" customFormat="1">
      <c r="A437" s="15"/>
      <c r="B437" s="30"/>
      <c r="C437" s="169"/>
      <c r="D437" s="31"/>
      <c r="E437" s="30"/>
      <c r="F437" s="13"/>
      <c r="G437" s="13"/>
      <c r="H437" s="13"/>
      <c r="I437" s="14"/>
      <c r="K437" s="285"/>
      <c r="L437" s="319"/>
    </row>
    <row r="438" spans="1:12" s="25" customFormat="1">
      <c r="A438" s="15"/>
      <c r="B438" s="30"/>
      <c r="C438" s="169"/>
      <c r="D438" s="31"/>
      <c r="E438" s="30"/>
      <c r="F438" s="13"/>
      <c r="G438" s="13"/>
      <c r="H438" s="13"/>
      <c r="I438" s="14"/>
      <c r="K438" s="285"/>
      <c r="L438" s="319"/>
    </row>
    <row r="439" spans="1:12" s="25" customFormat="1">
      <c r="A439" s="15"/>
      <c r="B439" s="30"/>
      <c r="C439" s="169"/>
      <c r="D439" s="31"/>
      <c r="E439" s="30"/>
      <c r="F439" s="13"/>
      <c r="G439" s="13"/>
      <c r="H439" s="13"/>
      <c r="I439" s="14"/>
      <c r="K439" s="285"/>
      <c r="L439" s="319"/>
    </row>
    <row r="440" spans="1:12" s="25" customFormat="1">
      <c r="A440" s="15"/>
      <c r="B440" s="30"/>
      <c r="C440" s="169"/>
      <c r="D440" s="31"/>
      <c r="E440" s="30"/>
      <c r="F440" s="13"/>
      <c r="G440" s="13"/>
      <c r="H440" s="13"/>
      <c r="I440" s="14"/>
      <c r="K440" s="285"/>
      <c r="L440" s="319"/>
    </row>
    <row r="441" spans="1:12" s="25" customFormat="1">
      <c r="A441" s="15"/>
      <c r="B441" s="30"/>
      <c r="C441" s="169"/>
      <c r="D441" s="31"/>
      <c r="E441" s="30"/>
      <c r="F441" s="13"/>
      <c r="G441" s="13"/>
      <c r="H441" s="13"/>
      <c r="I441" s="14"/>
      <c r="K441" s="285"/>
      <c r="L441" s="319"/>
    </row>
    <row r="442" spans="1:12" s="25" customFormat="1">
      <c r="A442" s="15"/>
      <c r="B442" s="30"/>
      <c r="C442" s="169"/>
      <c r="D442" s="31"/>
      <c r="E442" s="30"/>
      <c r="F442" s="13"/>
      <c r="G442" s="13"/>
      <c r="H442" s="13"/>
      <c r="I442" s="14"/>
      <c r="K442" s="285"/>
      <c r="L442" s="319"/>
    </row>
    <row r="443" spans="1:12" s="25" customFormat="1">
      <c r="A443" s="15"/>
      <c r="B443" s="30"/>
      <c r="C443" s="169"/>
      <c r="D443" s="31"/>
      <c r="E443" s="30"/>
      <c r="F443" s="13"/>
      <c r="G443" s="13"/>
      <c r="H443" s="13"/>
      <c r="I443" s="14"/>
      <c r="K443" s="285"/>
      <c r="L443" s="319"/>
    </row>
    <row r="444" spans="1:12" s="25" customFormat="1">
      <c r="A444" s="15"/>
      <c r="B444" s="30"/>
      <c r="C444" s="169"/>
      <c r="D444" s="31"/>
      <c r="E444" s="30"/>
      <c r="F444" s="13"/>
      <c r="G444" s="13"/>
      <c r="H444" s="13"/>
      <c r="I444" s="14"/>
      <c r="K444" s="285"/>
      <c r="L444" s="319"/>
    </row>
    <row r="445" spans="1:12" s="25" customFormat="1">
      <c r="A445" s="15"/>
      <c r="B445" s="30"/>
      <c r="C445" s="169"/>
      <c r="D445" s="31"/>
      <c r="E445" s="30"/>
      <c r="F445" s="13"/>
      <c r="G445" s="13"/>
      <c r="H445" s="13"/>
      <c r="I445" s="14"/>
      <c r="K445" s="285"/>
      <c r="L445" s="319"/>
    </row>
    <row r="446" spans="1:12" s="25" customFormat="1">
      <c r="A446" s="15"/>
      <c r="B446" s="30"/>
      <c r="C446" s="169"/>
      <c r="D446" s="31"/>
      <c r="E446" s="30"/>
      <c r="F446" s="13"/>
      <c r="G446" s="13"/>
      <c r="H446" s="13"/>
      <c r="I446" s="14"/>
      <c r="K446" s="285"/>
      <c r="L446" s="319"/>
    </row>
    <row r="447" spans="1:12" s="25" customFormat="1">
      <c r="A447" s="15"/>
      <c r="B447" s="30"/>
      <c r="C447" s="169"/>
      <c r="D447" s="31"/>
      <c r="E447" s="30"/>
      <c r="F447" s="13"/>
      <c r="G447" s="13"/>
      <c r="H447" s="13"/>
      <c r="I447" s="14"/>
      <c r="K447" s="285"/>
      <c r="L447" s="319"/>
    </row>
    <row r="448" spans="1:12" s="25" customFormat="1">
      <c r="A448" s="15"/>
      <c r="B448" s="30"/>
      <c r="C448" s="169"/>
      <c r="D448" s="31"/>
      <c r="E448" s="30"/>
      <c r="F448" s="13"/>
      <c r="G448" s="13"/>
      <c r="H448" s="13"/>
      <c r="I448" s="14"/>
      <c r="K448" s="285"/>
      <c r="L448" s="319"/>
    </row>
    <row r="449" spans="1:12" s="25" customFormat="1">
      <c r="A449" s="15"/>
      <c r="B449" s="30"/>
      <c r="C449" s="169"/>
      <c r="D449" s="31"/>
      <c r="E449" s="30"/>
      <c r="F449" s="13"/>
      <c r="G449" s="13"/>
      <c r="H449" s="13"/>
      <c r="I449" s="14"/>
      <c r="K449" s="285"/>
      <c r="L449" s="319"/>
    </row>
    <row r="450" spans="1:12" s="25" customFormat="1">
      <c r="A450" s="15"/>
      <c r="B450" s="30"/>
      <c r="C450" s="169"/>
      <c r="D450" s="31"/>
      <c r="E450" s="30"/>
      <c r="F450" s="13"/>
      <c r="G450" s="13"/>
      <c r="H450" s="13"/>
      <c r="I450" s="14"/>
      <c r="K450" s="285"/>
      <c r="L450" s="319"/>
    </row>
    <row r="451" spans="1:12" s="25" customFormat="1">
      <c r="A451" s="15"/>
      <c r="B451" s="30"/>
      <c r="C451" s="169"/>
      <c r="D451" s="31"/>
      <c r="E451" s="30"/>
      <c r="F451" s="13"/>
      <c r="G451" s="13"/>
      <c r="H451" s="13"/>
      <c r="I451" s="14"/>
      <c r="K451" s="285"/>
      <c r="L451" s="319"/>
    </row>
    <row r="452" spans="1:12" s="25" customFormat="1">
      <c r="A452" s="15"/>
      <c r="B452" s="30"/>
      <c r="C452" s="169"/>
      <c r="D452" s="31"/>
      <c r="E452" s="30"/>
      <c r="F452" s="13"/>
      <c r="G452" s="13"/>
      <c r="H452" s="13"/>
      <c r="I452" s="14"/>
      <c r="K452" s="285"/>
      <c r="L452" s="319"/>
    </row>
    <row r="453" spans="1:12" s="25" customFormat="1">
      <c r="A453" s="15"/>
      <c r="B453" s="30"/>
      <c r="C453" s="169"/>
      <c r="D453" s="31"/>
      <c r="E453" s="30"/>
      <c r="F453" s="13"/>
      <c r="G453" s="13"/>
      <c r="H453" s="13"/>
      <c r="I453" s="14"/>
      <c r="K453" s="285"/>
      <c r="L453" s="319"/>
    </row>
    <row r="454" spans="1:12" s="25" customFormat="1">
      <c r="A454" s="15"/>
      <c r="B454" s="30"/>
      <c r="C454" s="169"/>
      <c r="D454" s="31"/>
      <c r="E454" s="30"/>
      <c r="F454" s="13"/>
      <c r="G454" s="13"/>
      <c r="H454" s="13"/>
      <c r="I454" s="14"/>
      <c r="K454" s="285"/>
      <c r="L454" s="319"/>
    </row>
    <row r="455" spans="1:12" s="25" customFormat="1">
      <c r="A455" s="15"/>
      <c r="B455" s="30"/>
      <c r="C455" s="169"/>
      <c r="D455" s="31"/>
      <c r="E455" s="30"/>
      <c r="F455" s="13"/>
      <c r="G455" s="13"/>
      <c r="H455" s="13"/>
      <c r="I455" s="14"/>
      <c r="K455" s="285"/>
      <c r="L455" s="319"/>
    </row>
    <row r="456" spans="1:12" s="25" customFormat="1">
      <c r="A456" s="15"/>
      <c r="B456" s="30"/>
      <c r="C456" s="169"/>
      <c r="D456" s="31"/>
      <c r="E456" s="30"/>
      <c r="F456" s="13"/>
      <c r="G456" s="13"/>
      <c r="H456" s="13"/>
      <c r="I456" s="14"/>
      <c r="K456" s="285"/>
      <c r="L456" s="319"/>
    </row>
    <row r="457" spans="1:12" s="25" customFormat="1">
      <c r="A457" s="15"/>
      <c r="B457" s="30"/>
      <c r="C457" s="169"/>
      <c r="D457" s="31"/>
      <c r="E457" s="30"/>
      <c r="F457" s="13"/>
      <c r="G457" s="13"/>
      <c r="H457" s="13"/>
      <c r="I457" s="14"/>
      <c r="K457" s="285"/>
      <c r="L457" s="319"/>
    </row>
    <row r="458" spans="1:12" s="25" customFormat="1">
      <c r="A458" s="15"/>
      <c r="B458" s="30"/>
      <c r="C458" s="169"/>
      <c r="D458" s="31"/>
      <c r="E458" s="30"/>
      <c r="F458" s="13"/>
      <c r="G458" s="13"/>
      <c r="H458" s="13"/>
      <c r="I458" s="14"/>
      <c r="K458" s="285"/>
      <c r="L458" s="319"/>
    </row>
    <row r="459" spans="1:12" s="25" customFormat="1">
      <c r="A459" s="15"/>
      <c r="B459" s="30"/>
      <c r="C459" s="169"/>
      <c r="D459" s="31"/>
      <c r="E459" s="30"/>
      <c r="F459" s="13"/>
      <c r="G459" s="13"/>
      <c r="H459" s="13"/>
      <c r="I459" s="14"/>
      <c r="K459" s="285"/>
      <c r="L459" s="319"/>
    </row>
    <row r="460" spans="1:12" s="25" customFormat="1">
      <c r="A460" s="15"/>
      <c r="B460" s="30"/>
      <c r="C460" s="169"/>
      <c r="D460" s="31"/>
      <c r="E460" s="30"/>
      <c r="F460" s="13"/>
      <c r="G460" s="13"/>
      <c r="H460" s="13"/>
      <c r="I460" s="14"/>
      <c r="K460" s="285"/>
      <c r="L460" s="319"/>
    </row>
    <row r="461" spans="1:12" s="25" customFormat="1">
      <c r="A461" s="15"/>
      <c r="B461" s="30"/>
      <c r="C461" s="169"/>
      <c r="D461" s="31"/>
      <c r="E461" s="30"/>
      <c r="F461" s="13"/>
      <c r="G461" s="13"/>
      <c r="H461" s="13"/>
      <c r="I461" s="14"/>
      <c r="K461" s="285"/>
      <c r="L461" s="319"/>
    </row>
    <row r="462" spans="1:12" s="25" customFormat="1">
      <c r="A462" s="15"/>
      <c r="B462" s="30"/>
      <c r="C462" s="169"/>
      <c r="D462" s="31"/>
      <c r="E462" s="30"/>
      <c r="F462" s="13"/>
      <c r="G462" s="13"/>
      <c r="H462" s="13"/>
      <c r="I462" s="14"/>
      <c r="K462" s="285"/>
      <c r="L462" s="319"/>
    </row>
    <row r="463" spans="1:12" s="25" customFormat="1">
      <c r="A463" s="15"/>
      <c r="B463" s="30"/>
      <c r="C463" s="169"/>
      <c r="D463" s="31"/>
      <c r="E463" s="30"/>
      <c r="F463" s="13"/>
      <c r="G463" s="13"/>
      <c r="H463" s="13"/>
      <c r="I463" s="14"/>
      <c r="K463" s="285"/>
      <c r="L463" s="319"/>
    </row>
    <row r="464" spans="1:12" s="25" customFormat="1">
      <c r="A464" s="15"/>
      <c r="B464" s="30"/>
      <c r="C464" s="169"/>
      <c r="D464" s="31"/>
      <c r="E464" s="30"/>
      <c r="F464" s="13"/>
      <c r="G464" s="13"/>
      <c r="H464" s="13"/>
      <c r="I464" s="14"/>
      <c r="K464" s="285"/>
      <c r="L464" s="319"/>
    </row>
    <row r="465" spans="1:12" s="25" customFormat="1">
      <c r="A465" s="15"/>
      <c r="B465" s="30"/>
      <c r="C465" s="169"/>
      <c r="D465" s="31"/>
      <c r="E465" s="30"/>
      <c r="F465" s="13"/>
      <c r="G465" s="13"/>
      <c r="H465" s="13"/>
      <c r="I465" s="14"/>
      <c r="K465" s="285"/>
      <c r="L465" s="319"/>
    </row>
    <row r="466" spans="1:12" s="25" customFormat="1">
      <c r="A466" s="15"/>
      <c r="B466" s="30"/>
      <c r="C466" s="169"/>
      <c r="D466" s="31"/>
      <c r="E466" s="30"/>
      <c r="F466" s="13"/>
      <c r="G466" s="13"/>
      <c r="H466" s="13"/>
      <c r="I466" s="14"/>
      <c r="K466" s="285"/>
      <c r="L466" s="319"/>
    </row>
    <row r="467" spans="1:12" s="25" customFormat="1">
      <c r="A467" s="15"/>
      <c r="B467" s="30"/>
      <c r="C467" s="169"/>
      <c r="D467" s="31"/>
      <c r="E467" s="30"/>
      <c r="F467" s="13"/>
      <c r="G467" s="13"/>
      <c r="H467" s="13"/>
      <c r="I467" s="14"/>
      <c r="K467" s="285"/>
      <c r="L467" s="319"/>
    </row>
    <row r="468" spans="1:12" s="25" customFormat="1">
      <c r="A468" s="15"/>
      <c r="B468" s="30"/>
      <c r="C468" s="169"/>
      <c r="D468" s="31"/>
      <c r="E468" s="30"/>
      <c r="F468" s="13"/>
      <c r="G468" s="13"/>
      <c r="H468" s="13"/>
      <c r="I468" s="14"/>
      <c r="K468" s="285"/>
      <c r="L468" s="319"/>
    </row>
    <row r="469" spans="1:12" s="25" customFormat="1">
      <c r="A469" s="15"/>
      <c r="B469" s="30"/>
      <c r="C469" s="169"/>
      <c r="D469" s="31"/>
      <c r="E469" s="30"/>
      <c r="F469" s="13"/>
      <c r="G469" s="13"/>
      <c r="H469" s="13"/>
      <c r="I469" s="14"/>
      <c r="K469" s="285"/>
      <c r="L469" s="319"/>
    </row>
    <row r="470" spans="1:12" s="25" customFormat="1">
      <c r="A470" s="15"/>
      <c r="B470" s="30"/>
      <c r="C470" s="169"/>
      <c r="D470" s="31"/>
      <c r="E470" s="30"/>
      <c r="F470" s="13"/>
      <c r="G470" s="13"/>
      <c r="H470" s="13"/>
      <c r="I470" s="14"/>
      <c r="K470" s="285"/>
      <c r="L470" s="319"/>
    </row>
    <row r="471" spans="1:12" s="25" customFormat="1">
      <c r="A471" s="15"/>
      <c r="B471" s="30"/>
      <c r="C471" s="169"/>
      <c r="D471" s="31"/>
      <c r="E471" s="30"/>
      <c r="F471" s="13"/>
      <c r="G471" s="13"/>
      <c r="H471" s="13"/>
      <c r="I471" s="14"/>
      <c r="K471" s="285"/>
      <c r="L471" s="319"/>
    </row>
    <row r="472" spans="1:12" s="25" customFormat="1">
      <c r="A472" s="15"/>
      <c r="B472" s="30"/>
      <c r="C472" s="169"/>
      <c r="D472" s="31"/>
      <c r="E472" s="30"/>
      <c r="F472" s="13"/>
      <c r="G472" s="13"/>
      <c r="H472" s="13"/>
      <c r="I472" s="14"/>
      <c r="K472" s="285"/>
      <c r="L472" s="319"/>
    </row>
    <row r="473" spans="1:12" s="25" customFormat="1">
      <c r="A473" s="15"/>
      <c r="B473" s="30"/>
      <c r="C473" s="169"/>
      <c r="D473" s="31"/>
      <c r="E473" s="30"/>
      <c r="F473" s="13"/>
      <c r="G473" s="13"/>
      <c r="H473" s="13"/>
      <c r="I473" s="14"/>
      <c r="K473" s="285"/>
      <c r="L473" s="319"/>
    </row>
    <row r="474" spans="1:12" s="25" customFormat="1">
      <c r="A474" s="15"/>
      <c r="B474" s="30"/>
      <c r="C474" s="169"/>
      <c r="D474" s="31"/>
      <c r="E474" s="30"/>
      <c r="F474" s="13"/>
      <c r="G474" s="13"/>
      <c r="H474" s="13"/>
      <c r="I474" s="14"/>
      <c r="K474" s="285"/>
      <c r="L474" s="319"/>
    </row>
    <row r="475" spans="1:12" s="25" customFormat="1">
      <c r="A475" s="15"/>
      <c r="B475" s="30"/>
      <c r="C475" s="169"/>
      <c r="D475" s="31"/>
      <c r="E475" s="30"/>
      <c r="F475" s="13"/>
      <c r="G475" s="13"/>
      <c r="H475" s="13"/>
      <c r="I475" s="14"/>
      <c r="K475" s="285"/>
      <c r="L475" s="319"/>
    </row>
    <row r="476" spans="1:12" s="25" customFormat="1">
      <c r="A476" s="15"/>
      <c r="B476" s="30"/>
      <c r="C476" s="169"/>
      <c r="D476" s="31"/>
      <c r="E476" s="30"/>
      <c r="F476" s="13"/>
      <c r="G476" s="13"/>
      <c r="H476" s="13"/>
      <c r="I476" s="14"/>
      <c r="K476" s="285"/>
      <c r="L476" s="319"/>
    </row>
    <row r="477" spans="1:12" s="25" customFormat="1">
      <c r="A477" s="15"/>
      <c r="B477" s="30"/>
      <c r="C477" s="169"/>
      <c r="D477" s="31"/>
      <c r="E477" s="30"/>
      <c r="F477" s="13"/>
      <c r="G477" s="13"/>
      <c r="H477" s="13"/>
      <c r="I477" s="14"/>
      <c r="K477" s="285"/>
      <c r="L477" s="319"/>
    </row>
    <row r="478" spans="1:12" s="25" customFormat="1">
      <c r="A478" s="15"/>
      <c r="B478" s="30"/>
      <c r="C478" s="169"/>
      <c r="D478" s="31"/>
      <c r="E478" s="30"/>
      <c r="F478" s="13"/>
      <c r="G478" s="13"/>
      <c r="H478" s="13"/>
      <c r="I478" s="14"/>
      <c r="K478" s="285"/>
      <c r="L478" s="319"/>
    </row>
    <row r="479" spans="1:12" s="25" customFormat="1">
      <c r="A479" s="15"/>
      <c r="B479" s="30"/>
      <c r="C479" s="169"/>
      <c r="D479" s="31"/>
      <c r="E479" s="30"/>
      <c r="F479" s="13"/>
      <c r="G479" s="13"/>
      <c r="H479" s="13"/>
      <c r="I479" s="14"/>
      <c r="K479" s="285"/>
      <c r="L479" s="319"/>
    </row>
    <row r="480" spans="1:12" s="25" customFormat="1">
      <c r="A480" s="15"/>
      <c r="B480" s="30"/>
      <c r="C480" s="169"/>
      <c r="D480" s="31"/>
      <c r="E480" s="30"/>
      <c r="F480" s="13"/>
      <c r="G480" s="13"/>
      <c r="H480" s="13"/>
      <c r="I480" s="14"/>
      <c r="K480" s="285"/>
      <c r="L480" s="319"/>
    </row>
    <row r="481" spans="1:12" s="25" customFormat="1">
      <c r="A481" s="15"/>
      <c r="B481" s="30"/>
      <c r="C481" s="169"/>
      <c r="D481" s="31"/>
      <c r="E481" s="30"/>
      <c r="F481" s="13"/>
      <c r="G481" s="13"/>
      <c r="H481" s="13"/>
      <c r="I481" s="14"/>
      <c r="K481" s="285"/>
      <c r="L481" s="319"/>
    </row>
    <row r="482" spans="1:12" s="25" customFormat="1">
      <c r="A482" s="15"/>
      <c r="B482" s="30"/>
      <c r="C482" s="169"/>
      <c r="D482" s="31"/>
      <c r="E482" s="30"/>
      <c r="F482" s="13"/>
      <c r="G482" s="13"/>
      <c r="H482" s="13"/>
      <c r="I482" s="14"/>
      <c r="K482" s="285"/>
      <c r="L482" s="319"/>
    </row>
    <row r="483" spans="1:12" s="25" customFormat="1">
      <c r="A483" s="15"/>
      <c r="B483" s="30"/>
      <c r="C483" s="169"/>
      <c r="D483" s="31"/>
      <c r="E483" s="30"/>
      <c r="F483" s="13"/>
      <c r="G483" s="13"/>
      <c r="H483" s="13"/>
      <c r="I483" s="14"/>
      <c r="K483" s="285"/>
      <c r="L483" s="319"/>
    </row>
    <row r="484" spans="1:12" s="25" customFormat="1">
      <c r="A484" s="15"/>
      <c r="B484" s="30"/>
      <c r="C484" s="169"/>
      <c r="D484" s="31"/>
      <c r="E484" s="30"/>
      <c r="F484" s="13"/>
      <c r="G484" s="13"/>
      <c r="H484" s="13"/>
      <c r="I484" s="14"/>
      <c r="K484" s="285"/>
      <c r="L484" s="319"/>
    </row>
    <row r="485" spans="1:12" s="25" customFormat="1">
      <c r="A485" s="15"/>
      <c r="B485" s="30"/>
      <c r="C485" s="169"/>
      <c r="D485" s="31"/>
      <c r="E485" s="30"/>
      <c r="F485" s="13"/>
      <c r="G485" s="13"/>
      <c r="H485" s="13"/>
      <c r="I485" s="14"/>
      <c r="K485" s="285"/>
      <c r="L485" s="319"/>
    </row>
    <row r="486" spans="1:12" s="25" customFormat="1">
      <c r="A486" s="15"/>
      <c r="B486" s="30"/>
      <c r="C486" s="169"/>
      <c r="D486" s="31"/>
      <c r="E486" s="30"/>
      <c r="F486" s="13"/>
      <c r="G486" s="13"/>
      <c r="H486" s="13"/>
      <c r="I486" s="14"/>
      <c r="K486" s="285"/>
      <c r="L486" s="319"/>
    </row>
    <row r="487" spans="1:12" s="25" customFormat="1">
      <c r="A487" s="15"/>
      <c r="B487" s="30"/>
      <c r="C487" s="169"/>
      <c r="D487" s="31"/>
      <c r="E487" s="30"/>
      <c r="F487" s="13"/>
      <c r="G487" s="13"/>
      <c r="H487" s="13"/>
      <c r="I487" s="14"/>
      <c r="K487" s="285"/>
      <c r="L487" s="319"/>
    </row>
    <row r="488" spans="1:12" s="25" customFormat="1">
      <c r="A488" s="15"/>
      <c r="B488" s="30"/>
      <c r="C488" s="169"/>
      <c r="D488" s="31"/>
      <c r="E488" s="30"/>
      <c r="F488" s="13"/>
      <c r="G488" s="13"/>
      <c r="H488" s="13"/>
      <c r="I488" s="14"/>
      <c r="K488" s="285"/>
      <c r="L488" s="319"/>
    </row>
    <row r="489" spans="1:12" s="25" customFormat="1">
      <c r="A489" s="15"/>
      <c r="B489" s="30"/>
      <c r="C489" s="169"/>
      <c r="D489" s="31"/>
      <c r="E489" s="30"/>
      <c r="F489" s="13"/>
      <c r="G489" s="13"/>
      <c r="H489" s="13"/>
      <c r="I489" s="14"/>
      <c r="K489" s="285"/>
      <c r="L489" s="319"/>
    </row>
    <row r="490" spans="1:12" s="25" customFormat="1">
      <c r="A490" s="15"/>
      <c r="B490" s="30"/>
      <c r="C490" s="169"/>
      <c r="D490" s="31"/>
      <c r="E490" s="30"/>
      <c r="F490" s="13"/>
      <c r="G490" s="13"/>
      <c r="H490" s="13"/>
      <c r="I490" s="14"/>
      <c r="K490" s="285"/>
      <c r="L490" s="319"/>
    </row>
    <row r="491" spans="1:12" s="25" customFormat="1">
      <c r="A491" s="15"/>
      <c r="B491" s="30"/>
      <c r="C491" s="169"/>
      <c r="D491" s="31"/>
      <c r="E491" s="30"/>
      <c r="F491" s="13"/>
      <c r="G491" s="13"/>
      <c r="H491" s="13"/>
      <c r="I491" s="14"/>
      <c r="K491" s="285"/>
      <c r="L491" s="319"/>
    </row>
    <row r="492" spans="1:12" s="25" customFormat="1">
      <c r="A492" s="15"/>
      <c r="B492" s="30"/>
      <c r="C492" s="169"/>
      <c r="D492" s="31"/>
      <c r="E492" s="30"/>
      <c r="F492" s="13"/>
      <c r="G492" s="13"/>
      <c r="H492" s="13"/>
      <c r="I492" s="14"/>
      <c r="K492" s="285"/>
      <c r="L492" s="319"/>
    </row>
    <row r="493" spans="1:12" s="25" customFormat="1">
      <c r="A493" s="15"/>
      <c r="B493" s="30"/>
      <c r="C493" s="169"/>
      <c r="D493" s="31"/>
      <c r="E493" s="30"/>
      <c r="F493" s="13"/>
      <c r="G493" s="13"/>
      <c r="H493" s="13"/>
      <c r="I493" s="14"/>
      <c r="K493" s="285"/>
      <c r="L493" s="319"/>
    </row>
    <row r="494" spans="1:12" s="25" customFormat="1">
      <c r="A494" s="15"/>
      <c r="B494" s="30"/>
      <c r="C494" s="169"/>
      <c r="D494" s="31"/>
      <c r="E494" s="30"/>
      <c r="F494" s="13"/>
      <c r="G494" s="13"/>
      <c r="H494" s="13"/>
      <c r="I494" s="14"/>
      <c r="K494" s="285"/>
      <c r="L494" s="319"/>
    </row>
    <row r="495" spans="1:12" s="25" customFormat="1">
      <c r="A495" s="15"/>
      <c r="B495" s="30"/>
      <c r="C495" s="169"/>
      <c r="D495" s="31"/>
      <c r="E495" s="30"/>
      <c r="F495" s="13"/>
      <c r="G495" s="13"/>
      <c r="H495" s="13"/>
      <c r="I495" s="14"/>
      <c r="K495" s="285"/>
      <c r="L495" s="319"/>
    </row>
    <row r="496" spans="1:12" s="25" customFormat="1">
      <c r="A496" s="15"/>
      <c r="B496" s="30"/>
      <c r="C496" s="169"/>
      <c r="D496" s="31"/>
      <c r="E496" s="30"/>
      <c r="F496" s="13"/>
      <c r="G496" s="13"/>
      <c r="H496" s="13"/>
      <c r="I496" s="14"/>
      <c r="K496" s="285"/>
      <c r="L496" s="319"/>
    </row>
    <row r="497" spans="1:12" s="25" customFormat="1">
      <c r="A497" s="15"/>
      <c r="B497" s="30"/>
      <c r="C497" s="169"/>
      <c r="D497" s="31"/>
      <c r="E497" s="30"/>
      <c r="F497" s="13"/>
      <c r="G497" s="13"/>
      <c r="H497" s="13"/>
      <c r="I497" s="14"/>
      <c r="K497" s="285"/>
      <c r="L497" s="319"/>
    </row>
    <row r="498" spans="1:12" s="25" customFormat="1">
      <c r="A498" s="15"/>
      <c r="B498" s="30"/>
      <c r="C498" s="169"/>
      <c r="D498" s="31"/>
      <c r="E498" s="30"/>
      <c r="F498" s="13"/>
      <c r="G498" s="13"/>
      <c r="H498" s="13"/>
      <c r="I498" s="14"/>
      <c r="K498" s="285"/>
      <c r="L498" s="319"/>
    </row>
    <row r="499" spans="1:12" s="25" customFormat="1">
      <c r="A499" s="15"/>
      <c r="B499" s="30"/>
      <c r="C499" s="169"/>
      <c r="D499" s="31"/>
      <c r="E499" s="30"/>
      <c r="F499" s="13"/>
      <c r="G499" s="13"/>
      <c r="H499" s="13"/>
      <c r="I499" s="14"/>
      <c r="K499" s="285"/>
      <c r="L499" s="319"/>
    </row>
    <row r="500" spans="1:12" s="25" customFormat="1">
      <c r="A500" s="15"/>
      <c r="B500" s="30"/>
      <c r="C500" s="169"/>
      <c r="D500" s="31"/>
      <c r="E500" s="30"/>
      <c r="F500" s="13"/>
      <c r="G500" s="13"/>
      <c r="H500" s="13"/>
      <c r="I500" s="14"/>
      <c r="K500" s="285"/>
      <c r="L500" s="319"/>
    </row>
    <row r="501" spans="1:12" s="25" customFormat="1">
      <c r="A501" s="15"/>
      <c r="B501" s="30"/>
      <c r="C501" s="169"/>
      <c r="D501" s="31"/>
      <c r="E501" s="30"/>
      <c r="F501" s="13"/>
      <c r="G501" s="13"/>
      <c r="H501" s="13"/>
      <c r="I501" s="14"/>
      <c r="K501" s="285"/>
      <c r="L501" s="319"/>
    </row>
    <row r="502" spans="1:12" s="25" customFormat="1">
      <c r="A502" s="15"/>
      <c r="B502" s="30"/>
      <c r="C502" s="169"/>
      <c r="D502" s="31"/>
      <c r="E502" s="30"/>
      <c r="F502" s="13"/>
      <c r="G502" s="13"/>
      <c r="H502" s="13"/>
      <c r="I502" s="14"/>
      <c r="K502" s="285"/>
      <c r="L502" s="319"/>
    </row>
    <row r="503" spans="1:12" s="25" customFormat="1">
      <c r="A503" s="15"/>
      <c r="B503" s="30"/>
      <c r="C503" s="169"/>
      <c r="D503" s="31"/>
      <c r="E503" s="30"/>
      <c r="F503" s="13"/>
      <c r="G503" s="13"/>
      <c r="H503" s="13"/>
      <c r="I503" s="14"/>
      <c r="K503" s="285"/>
      <c r="L503" s="319"/>
    </row>
    <row r="504" spans="1:12" s="25" customFormat="1">
      <c r="A504" s="15"/>
      <c r="B504" s="30"/>
      <c r="C504" s="169"/>
      <c r="D504" s="31"/>
      <c r="E504" s="30"/>
      <c r="F504" s="13"/>
      <c r="G504" s="13"/>
      <c r="H504" s="13"/>
      <c r="I504" s="14"/>
      <c r="K504" s="285"/>
      <c r="L504" s="319"/>
    </row>
    <row r="505" spans="1:12" s="25" customFormat="1">
      <c r="A505" s="15"/>
      <c r="B505" s="30"/>
      <c r="C505" s="169"/>
      <c r="D505" s="31"/>
      <c r="E505" s="30"/>
      <c r="F505" s="13"/>
      <c r="G505" s="13"/>
      <c r="H505" s="13"/>
      <c r="I505" s="14"/>
      <c r="K505" s="285"/>
      <c r="L505" s="319"/>
    </row>
    <row r="506" spans="1:12" s="25" customFormat="1">
      <c r="A506" s="15"/>
      <c r="B506" s="30"/>
      <c r="C506" s="169"/>
      <c r="D506" s="31"/>
      <c r="E506" s="30"/>
      <c r="F506" s="13"/>
      <c r="G506" s="13"/>
      <c r="H506" s="13"/>
      <c r="I506" s="14"/>
      <c r="K506" s="285"/>
      <c r="L506" s="319"/>
    </row>
    <row r="507" spans="1:12" s="25" customFormat="1">
      <c r="A507" s="15"/>
      <c r="B507" s="30"/>
      <c r="C507" s="169"/>
      <c r="D507" s="31"/>
      <c r="E507" s="30"/>
      <c r="F507" s="13"/>
      <c r="G507" s="13"/>
      <c r="H507" s="13"/>
      <c r="I507" s="14"/>
      <c r="K507" s="285"/>
      <c r="L507" s="319"/>
    </row>
    <row r="508" spans="1:12" s="25" customFormat="1">
      <c r="A508" s="15"/>
      <c r="B508" s="30"/>
      <c r="C508" s="169"/>
      <c r="D508" s="31"/>
      <c r="E508" s="30"/>
      <c r="F508" s="13"/>
      <c r="G508" s="13"/>
      <c r="H508" s="13"/>
      <c r="I508" s="14"/>
      <c r="K508" s="285"/>
      <c r="L508" s="319"/>
    </row>
    <row r="509" spans="1:12" s="25" customFormat="1">
      <c r="A509" s="15"/>
      <c r="B509" s="30"/>
      <c r="C509" s="169"/>
      <c r="D509" s="31"/>
      <c r="E509" s="30"/>
      <c r="F509" s="13"/>
      <c r="G509" s="13"/>
      <c r="H509" s="13"/>
      <c r="I509" s="14"/>
      <c r="K509" s="285"/>
      <c r="L509" s="319"/>
    </row>
    <row r="510" spans="1:12" s="25" customFormat="1">
      <c r="A510" s="15"/>
      <c r="B510" s="30"/>
      <c r="C510" s="169"/>
      <c r="D510" s="31"/>
      <c r="E510" s="30"/>
      <c r="F510" s="13"/>
      <c r="G510" s="13"/>
      <c r="H510" s="13"/>
      <c r="I510" s="14"/>
      <c r="K510" s="285"/>
      <c r="L510" s="319"/>
    </row>
    <row r="511" spans="1:12" s="25" customFormat="1">
      <c r="A511" s="15"/>
      <c r="B511" s="30"/>
      <c r="C511" s="169"/>
      <c r="D511" s="31"/>
      <c r="E511" s="30"/>
      <c r="F511" s="13"/>
      <c r="G511" s="13"/>
      <c r="H511" s="13"/>
      <c r="I511" s="14"/>
      <c r="K511" s="285"/>
      <c r="L511" s="319"/>
    </row>
    <row r="512" spans="1:12" s="25" customFormat="1">
      <c r="A512" s="15"/>
      <c r="B512" s="30"/>
      <c r="C512" s="169"/>
      <c r="D512" s="31"/>
      <c r="E512" s="30"/>
      <c r="F512" s="13"/>
      <c r="G512" s="13"/>
      <c r="H512" s="13"/>
      <c r="I512" s="14"/>
      <c r="K512" s="285"/>
      <c r="L512" s="319"/>
    </row>
    <row r="513" spans="1:12" s="25" customFormat="1">
      <c r="A513" s="15"/>
      <c r="B513" s="30"/>
      <c r="C513" s="169"/>
      <c r="D513" s="31"/>
      <c r="E513" s="30"/>
      <c r="F513" s="13"/>
      <c r="G513" s="13"/>
      <c r="H513" s="13"/>
      <c r="I513" s="14"/>
      <c r="K513" s="285"/>
      <c r="L513" s="319"/>
    </row>
    <row r="514" spans="1:12" s="25" customFormat="1">
      <c r="A514" s="15"/>
      <c r="B514" s="30"/>
      <c r="C514" s="169"/>
      <c r="D514" s="31"/>
      <c r="E514" s="30"/>
      <c r="F514" s="13"/>
      <c r="G514" s="13"/>
      <c r="H514" s="13"/>
      <c r="I514" s="14"/>
      <c r="K514" s="285"/>
      <c r="L514" s="319"/>
    </row>
    <row r="515" spans="1:12" s="25" customFormat="1">
      <c r="A515" s="15"/>
      <c r="B515" s="30"/>
      <c r="C515" s="169"/>
      <c r="D515" s="31"/>
      <c r="E515" s="30"/>
      <c r="F515" s="13"/>
      <c r="G515" s="13"/>
      <c r="H515" s="13"/>
      <c r="I515" s="14"/>
      <c r="K515" s="285"/>
      <c r="L515" s="319"/>
    </row>
    <row r="516" spans="1:12" s="25" customFormat="1">
      <c r="A516" s="15"/>
      <c r="B516" s="30"/>
      <c r="C516" s="169"/>
      <c r="D516" s="31"/>
      <c r="E516" s="30"/>
      <c r="F516" s="13"/>
      <c r="G516" s="13"/>
      <c r="H516" s="13"/>
      <c r="I516" s="14"/>
      <c r="K516" s="285"/>
      <c r="L516" s="319"/>
    </row>
    <row r="517" spans="1:12" s="25" customFormat="1">
      <c r="A517" s="15"/>
      <c r="B517" s="30"/>
      <c r="C517" s="169"/>
      <c r="D517" s="31"/>
      <c r="E517" s="30"/>
      <c r="F517" s="13"/>
      <c r="G517" s="13"/>
      <c r="H517" s="13"/>
      <c r="I517" s="14"/>
      <c r="K517" s="285"/>
      <c r="L517" s="319"/>
    </row>
    <row r="518" spans="1:12" s="25" customFormat="1">
      <c r="A518" s="15"/>
      <c r="B518" s="30"/>
      <c r="C518" s="169"/>
      <c r="D518" s="31"/>
      <c r="E518" s="30"/>
      <c r="F518" s="13"/>
      <c r="G518" s="13"/>
      <c r="H518" s="13"/>
      <c r="I518" s="14"/>
      <c r="K518" s="285"/>
      <c r="L518" s="319"/>
    </row>
    <row r="519" spans="1:12" s="25" customFormat="1">
      <c r="A519" s="15"/>
      <c r="B519" s="30"/>
      <c r="C519" s="169"/>
      <c r="D519" s="31"/>
      <c r="E519" s="30"/>
      <c r="F519" s="13"/>
      <c r="G519" s="13"/>
      <c r="H519" s="13"/>
      <c r="I519" s="14"/>
      <c r="K519" s="285"/>
      <c r="L519" s="319"/>
    </row>
    <row r="520" spans="1:12" s="25" customFormat="1">
      <c r="A520" s="15"/>
      <c r="B520" s="30"/>
      <c r="C520" s="169"/>
      <c r="D520" s="31"/>
      <c r="E520" s="30"/>
      <c r="F520" s="13"/>
      <c r="G520" s="13"/>
      <c r="H520" s="13"/>
      <c r="I520" s="14"/>
      <c r="K520" s="285"/>
      <c r="L520" s="319"/>
    </row>
    <row r="521" spans="1:12" s="25" customFormat="1">
      <c r="A521" s="15"/>
      <c r="B521" s="30"/>
      <c r="C521" s="169"/>
      <c r="D521" s="31"/>
      <c r="E521" s="30"/>
      <c r="F521" s="13"/>
      <c r="G521" s="13"/>
      <c r="H521" s="13"/>
      <c r="I521" s="14"/>
      <c r="K521" s="285"/>
      <c r="L521" s="319"/>
    </row>
    <row r="522" spans="1:12" s="25" customFormat="1">
      <c r="A522" s="15"/>
      <c r="B522" s="30"/>
      <c r="C522" s="169"/>
      <c r="D522" s="31"/>
      <c r="E522" s="30"/>
      <c r="F522" s="13"/>
      <c r="G522" s="13"/>
      <c r="H522" s="13"/>
      <c r="I522" s="14"/>
      <c r="K522" s="285"/>
      <c r="L522" s="319"/>
    </row>
    <row r="523" spans="1:12" s="25" customFormat="1">
      <c r="A523" s="15"/>
      <c r="B523" s="30"/>
      <c r="C523" s="169"/>
      <c r="D523" s="31"/>
      <c r="E523" s="30"/>
      <c r="F523" s="13"/>
      <c r="G523" s="13"/>
      <c r="H523" s="13"/>
      <c r="I523" s="14"/>
      <c r="K523" s="285"/>
      <c r="L523" s="319"/>
    </row>
    <row r="524" spans="1:12" s="25" customFormat="1">
      <c r="A524" s="15"/>
      <c r="B524" s="30"/>
      <c r="C524" s="169"/>
      <c r="D524" s="31"/>
      <c r="E524" s="30"/>
      <c r="F524" s="13"/>
      <c r="G524" s="13"/>
      <c r="H524" s="13"/>
      <c r="I524" s="14"/>
      <c r="K524" s="285"/>
      <c r="L524" s="319"/>
    </row>
    <row r="525" spans="1:12" s="25" customFormat="1">
      <c r="A525" s="15"/>
      <c r="B525" s="30"/>
      <c r="C525" s="169"/>
      <c r="D525" s="31"/>
      <c r="E525" s="30"/>
      <c r="F525" s="13"/>
      <c r="G525" s="13"/>
      <c r="H525" s="13"/>
      <c r="I525" s="14"/>
      <c r="K525" s="285"/>
      <c r="L525" s="319"/>
    </row>
    <row r="526" spans="1:12" s="25" customFormat="1">
      <c r="A526" s="15"/>
      <c r="B526" s="30"/>
      <c r="C526" s="169"/>
      <c r="D526" s="31"/>
      <c r="E526" s="30"/>
      <c r="F526" s="13"/>
      <c r="G526" s="13"/>
      <c r="H526" s="13"/>
      <c r="I526" s="14"/>
      <c r="K526" s="285"/>
      <c r="L526" s="319"/>
    </row>
    <row r="527" spans="1:12" s="25" customFormat="1">
      <c r="A527" s="15"/>
      <c r="B527" s="30"/>
      <c r="C527" s="169"/>
      <c r="D527" s="31"/>
      <c r="E527" s="30"/>
      <c r="F527" s="13"/>
      <c r="G527" s="13"/>
      <c r="H527" s="13"/>
      <c r="I527" s="14"/>
      <c r="K527" s="285"/>
      <c r="L527" s="319"/>
    </row>
    <row r="528" spans="1:12" s="25" customFormat="1">
      <c r="A528" s="15"/>
      <c r="B528" s="30"/>
      <c r="C528" s="169"/>
      <c r="D528" s="31"/>
      <c r="E528" s="30"/>
      <c r="F528" s="13"/>
      <c r="G528" s="13"/>
      <c r="H528" s="13"/>
      <c r="I528" s="14"/>
      <c r="K528" s="285"/>
      <c r="L528" s="319"/>
    </row>
    <row r="529" spans="1:12" s="25" customFormat="1">
      <c r="A529" s="15"/>
      <c r="B529" s="30"/>
      <c r="C529" s="169"/>
      <c r="D529" s="31"/>
      <c r="E529" s="30"/>
      <c r="F529" s="13"/>
      <c r="G529" s="13"/>
      <c r="H529" s="13"/>
      <c r="I529" s="14"/>
      <c r="K529" s="285"/>
      <c r="L529" s="319"/>
    </row>
    <row r="530" spans="1:12" s="25" customFormat="1">
      <c r="A530" s="15"/>
      <c r="B530" s="30"/>
      <c r="C530" s="169"/>
      <c r="D530" s="31"/>
      <c r="E530" s="30"/>
      <c r="F530" s="13"/>
      <c r="G530" s="13"/>
      <c r="H530" s="13"/>
      <c r="I530" s="14"/>
      <c r="K530" s="285"/>
      <c r="L530" s="319"/>
    </row>
    <row r="531" spans="1:12" s="25" customFormat="1">
      <c r="A531" s="15"/>
      <c r="B531" s="30"/>
      <c r="C531" s="169"/>
      <c r="D531" s="31"/>
      <c r="E531" s="30"/>
      <c r="F531" s="13"/>
      <c r="G531" s="13"/>
      <c r="H531" s="13"/>
      <c r="I531" s="14"/>
      <c r="K531" s="285"/>
      <c r="L531" s="319"/>
    </row>
    <row r="532" spans="1:12" s="25" customFormat="1">
      <c r="A532" s="15"/>
      <c r="B532" s="30"/>
      <c r="C532" s="169"/>
      <c r="D532" s="31"/>
      <c r="E532" s="30"/>
      <c r="F532" s="13"/>
      <c r="G532" s="13"/>
      <c r="H532" s="13"/>
      <c r="I532" s="14"/>
      <c r="K532" s="285"/>
      <c r="L532" s="319"/>
    </row>
    <row r="533" spans="1:12" s="25" customFormat="1">
      <c r="A533" s="15"/>
      <c r="B533" s="30"/>
      <c r="C533" s="169"/>
      <c r="D533" s="31"/>
      <c r="E533" s="30"/>
      <c r="F533" s="13"/>
      <c r="G533" s="13"/>
      <c r="H533" s="13"/>
      <c r="I533" s="14"/>
      <c r="K533" s="285"/>
      <c r="L533" s="319"/>
    </row>
    <row r="534" spans="1:12" s="25" customFormat="1">
      <c r="A534" s="15"/>
      <c r="B534" s="30"/>
      <c r="C534" s="169"/>
      <c r="D534" s="31"/>
      <c r="E534" s="30"/>
      <c r="F534" s="13"/>
      <c r="G534" s="13"/>
      <c r="H534" s="13"/>
      <c r="I534" s="14"/>
      <c r="K534" s="285"/>
      <c r="L534" s="319"/>
    </row>
    <row r="535" spans="1:12" s="25" customFormat="1">
      <c r="A535" s="15"/>
      <c r="B535" s="30"/>
      <c r="C535" s="169"/>
      <c r="D535" s="31"/>
      <c r="E535" s="30"/>
      <c r="F535" s="13"/>
      <c r="G535" s="13"/>
      <c r="H535" s="13"/>
      <c r="I535" s="14"/>
      <c r="K535" s="285"/>
      <c r="L535" s="319"/>
    </row>
    <row r="536" spans="1:12" s="25" customFormat="1">
      <c r="A536" s="15"/>
      <c r="B536" s="30"/>
      <c r="C536" s="169"/>
      <c r="D536" s="31"/>
      <c r="E536" s="30"/>
      <c r="F536" s="13"/>
      <c r="G536" s="13"/>
      <c r="H536" s="13"/>
      <c r="I536" s="14"/>
      <c r="K536" s="285"/>
      <c r="L536" s="319"/>
    </row>
    <row r="537" spans="1:12" s="25" customFormat="1">
      <c r="A537" s="15"/>
      <c r="B537" s="30"/>
      <c r="C537" s="169"/>
      <c r="D537" s="31"/>
      <c r="E537" s="30"/>
      <c r="F537" s="13"/>
      <c r="G537" s="13"/>
      <c r="H537" s="13"/>
      <c r="I537" s="14"/>
      <c r="K537" s="285"/>
      <c r="L537" s="319"/>
    </row>
    <row r="538" spans="1:12" s="25" customFormat="1">
      <c r="A538" s="15"/>
      <c r="B538" s="30"/>
      <c r="C538" s="169"/>
      <c r="D538" s="31"/>
      <c r="E538" s="30"/>
      <c r="F538" s="13"/>
      <c r="G538" s="13"/>
      <c r="H538" s="13"/>
      <c r="I538" s="14"/>
      <c r="K538" s="285"/>
      <c r="L538" s="319"/>
    </row>
    <row r="539" spans="1:12" s="25" customFormat="1">
      <c r="A539" s="15"/>
      <c r="B539" s="30"/>
      <c r="C539" s="169"/>
      <c r="D539" s="31"/>
      <c r="E539" s="30"/>
      <c r="F539" s="13"/>
      <c r="G539" s="13"/>
      <c r="H539" s="13"/>
      <c r="I539" s="14"/>
      <c r="K539" s="285"/>
      <c r="L539" s="319"/>
    </row>
    <row r="540" spans="1:12" s="25" customFormat="1">
      <c r="A540" s="15"/>
      <c r="B540" s="30"/>
      <c r="C540" s="169"/>
      <c r="D540" s="31"/>
      <c r="E540" s="30"/>
      <c r="F540" s="13"/>
      <c r="G540" s="13"/>
      <c r="H540" s="13"/>
      <c r="I540" s="14"/>
      <c r="K540" s="285"/>
      <c r="L540" s="319"/>
    </row>
    <row r="541" spans="1:12" s="25" customFormat="1">
      <c r="A541" s="15"/>
      <c r="B541" s="30"/>
      <c r="C541" s="169"/>
      <c r="D541" s="31"/>
      <c r="E541" s="30"/>
      <c r="F541" s="13"/>
      <c r="G541" s="13"/>
      <c r="H541" s="13"/>
      <c r="I541" s="14"/>
      <c r="K541" s="285"/>
      <c r="L541" s="319"/>
    </row>
    <row r="542" spans="1:12" s="25" customFormat="1">
      <c r="A542" s="15"/>
      <c r="B542" s="30"/>
      <c r="C542" s="169"/>
      <c r="D542" s="31"/>
      <c r="E542" s="30"/>
      <c r="F542" s="13"/>
      <c r="G542" s="13"/>
      <c r="H542" s="13"/>
      <c r="I542" s="14"/>
      <c r="K542" s="285"/>
      <c r="L542" s="319"/>
    </row>
    <row r="543" spans="1:12" s="25" customFormat="1">
      <c r="A543" s="15"/>
      <c r="B543" s="30"/>
      <c r="C543" s="169"/>
      <c r="D543" s="31"/>
      <c r="E543" s="30"/>
      <c r="F543" s="13"/>
      <c r="G543" s="13"/>
      <c r="H543" s="13"/>
      <c r="I543" s="14"/>
      <c r="K543" s="285"/>
      <c r="L543" s="319"/>
    </row>
    <row r="544" spans="1:12" s="25" customFormat="1">
      <c r="A544" s="15"/>
      <c r="B544" s="30"/>
      <c r="C544" s="169"/>
      <c r="D544" s="31"/>
      <c r="E544" s="30"/>
      <c r="F544" s="13"/>
      <c r="G544" s="13"/>
      <c r="H544" s="13"/>
      <c r="I544" s="14"/>
      <c r="K544" s="285"/>
      <c r="L544" s="319"/>
    </row>
    <row r="545" spans="1:12" s="25" customFormat="1">
      <c r="A545" s="15"/>
      <c r="B545" s="30"/>
      <c r="C545" s="169"/>
      <c r="D545" s="31"/>
      <c r="E545" s="30"/>
      <c r="F545" s="13"/>
      <c r="G545" s="13"/>
      <c r="H545" s="13"/>
      <c r="I545" s="14"/>
      <c r="K545" s="285"/>
      <c r="L545" s="319"/>
    </row>
    <row r="546" spans="1:12" s="25" customFormat="1">
      <c r="A546" s="15"/>
      <c r="B546" s="30"/>
      <c r="C546" s="169"/>
      <c r="D546" s="31"/>
      <c r="E546" s="30"/>
      <c r="F546" s="13"/>
      <c r="G546" s="13"/>
      <c r="H546" s="13"/>
      <c r="I546" s="14"/>
      <c r="K546" s="285"/>
      <c r="L546" s="319"/>
    </row>
    <row r="547" spans="1:12" s="25" customFormat="1">
      <c r="A547" s="15"/>
      <c r="B547" s="30"/>
      <c r="C547" s="169"/>
      <c r="D547" s="31"/>
      <c r="E547" s="30"/>
      <c r="F547" s="13"/>
      <c r="G547" s="13"/>
      <c r="H547" s="13"/>
      <c r="I547" s="14"/>
      <c r="K547" s="285"/>
      <c r="L547" s="319"/>
    </row>
    <row r="548" spans="1:12" s="25" customFormat="1">
      <c r="A548" s="15"/>
      <c r="B548" s="30"/>
      <c r="C548" s="169"/>
      <c r="D548" s="31"/>
      <c r="E548" s="30"/>
      <c r="F548" s="13"/>
      <c r="G548" s="13"/>
      <c r="H548" s="13"/>
      <c r="I548" s="14"/>
      <c r="K548" s="285"/>
      <c r="L548" s="319"/>
    </row>
    <row r="549" spans="1:12" s="25" customFormat="1">
      <c r="A549" s="15"/>
      <c r="B549" s="30"/>
      <c r="C549" s="169"/>
      <c r="D549" s="31"/>
      <c r="E549" s="30"/>
      <c r="F549" s="13"/>
      <c r="G549" s="13"/>
      <c r="H549" s="13"/>
      <c r="I549" s="14"/>
      <c r="K549" s="285"/>
      <c r="L549" s="319"/>
    </row>
    <row r="550" spans="1:12" s="25" customFormat="1">
      <c r="A550" s="15"/>
      <c r="B550" s="30"/>
      <c r="C550" s="169"/>
      <c r="D550" s="31"/>
      <c r="E550" s="30"/>
      <c r="F550" s="13"/>
      <c r="G550" s="13"/>
      <c r="H550" s="13"/>
      <c r="I550" s="14"/>
      <c r="K550" s="285"/>
      <c r="L550" s="319"/>
    </row>
    <row r="551" spans="1:12" s="25" customFormat="1">
      <c r="A551" s="15"/>
      <c r="B551" s="30"/>
      <c r="C551" s="169"/>
      <c r="D551" s="31"/>
      <c r="E551" s="30"/>
      <c r="F551" s="13"/>
      <c r="G551" s="13"/>
      <c r="H551" s="13"/>
      <c r="I551" s="14"/>
      <c r="K551" s="285"/>
      <c r="L551" s="319"/>
    </row>
    <row r="552" spans="1:12" s="25" customFormat="1">
      <c r="A552" s="15"/>
      <c r="B552" s="30"/>
      <c r="C552" s="169"/>
      <c r="D552" s="31"/>
      <c r="E552" s="30"/>
      <c r="F552" s="13"/>
      <c r="G552" s="13"/>
      <c r="H552" s="13"/>
      <c r="I552" s="14"/>
      <c r="K552" s="285"/>
      <c r="L552" s="319"/>
    </row>
    <row r="553" spans="1:12" s="25" customFormat="1">
      <c r="A553" s="15"/>
      <c r="B553" s="30"/>
      <c r="C553" s="169"/>
      <c r="D553" s="31"/>
      <c r="E553" s="30"/>
      <c r="F553" s="13"/>
      <c r="G553" s="13"/>
      <c r="H553" s="13"/>
      <c r="I553" s="14"/>
      <c r="K553" s="285"/>
      <c r="L553" s="319"/>
    </row>
    <row r="554" spans="1:12" s="25" customFormat="1">
      <c r="A554" s="15"/>
      <c r="B554" s="30"/>
      <c r="C554" s="169"/>
      <c r="D554" s="31"/>
      <c r="E554" s="30"/>
      <c r="F554" s="13"/>
      <c r="G554" s="13"/>
      <c r="H554" s="13"/>
      <c r="I554" s="14"/>
      <c r="K554" s="285"/>
      <c r="L554" s="319"/>
    </row>
    <row r="555" spans="1:12" s="25" customFormat="1">
      <c r="A555" s="15"/>
      <c r="B555" s="30"/>
      <c r="C555" s="169"/>
      <c r="D555" s="31"/>
      <c r="E555" s="30"/>
      <c r="F555" s="13"/>
      <c r="G555" s="13"/>
      <c r="H555" s="13"/>
      <c r="I555" s="14"/>
      <c r="K555" s="285"/>
      <c r="L555" s="319"/>
    </row>
    <row r="556" spans="1:12" s="25" customFormat="1">
      <c r="A556" s="15"/>
      <c r="B556" s="30"/>
      <c r="C556" s="169"/>
      <c r="D556" s="31"/>
      <c r="E556" s="30"/>
      <c r="F556" s="13"/>
      <c r="G556" s="13"/>
      <c r="H556" s="13"/>
      <c r="I556" s="14"/>
      <c r="K556" s="285"/>
      <c r="L556" s="319"/>
    </row>
    <row r="557" spans="1:12" s="25" customFormat="1">
      <c r="A557" s="15"/>
      <c r="B557" s="30"/>
      <c r="C557" s="169"/>
      <c r="D557" s="31"/>
      <c r="E557" s="30"/>
      <c r="F557" s="13"/>
      <c r="G557" s="13"/>
      <c r="H557" s="13"/>
      <c r="I557" s="14"/>
      <c r="K557" s="285"/>
      <c r="L557" s="319"/>
    </row>
    <row r="558" spans="1:12" s="25" customFormat="1">
      <c r="A558" s="15"/>
      <c r="B558" s="30"/>
      <c r="C558" s="169"/>
      <c r="D558" s="31"/>
      <c r="E558" s="30"/>
      <c r="F558" s="13"/>
      <c r="G558" s="13"/>
      <c r="H558" s="13"/>
      <c r="I558" s="14"/>
      <c r="K558" s="285"/>
      <c r="L558" s="319"/>
    </row>
    <row r="559" spans="1:12" s="25" customFormat="1">
      <c r="A559" s="15"/>
      <c r="B559" s="30"/>
      <c r="C559" s="169"/>
      <c r="D559" s="31"/>
      <c r="E559" s="30"/>
      <c r="F559" s="13"/>
      <c r="G559" s="13"/>
      <c r="H559" s="13"/>
      <c r="I559" s="14"/>
      <c r="K559" s="285"/>
      <c r="L559" s="319"/>
    </row>
    <row r="560" spans="1:12" s="25" customFormat="1">
      <c r="A560" s="15"/>
      <c r="B560" s="30"/>
      <c r="C560" s="169"/>
      <c r="D560" s="31"/>
      <c r="E560" s="30"/>
      <c r="F560" s="13"/>
      <c r="G560" s="13"/>
      <c r="H560" s="13"/>
      <c r="I560" s="14"/>
      <c r="K560" s="285"/>
      <c r="L560" s="319"/>
    </row>
    <row r="561" spans="1:12" s="25" customFormat="1">
      <c r="A561" s="15"/>
      <c r="B561" s="30"/>
      <c r="C561" s="169"/>
      <c r="D561" s="31"/>
      <c r="E561" s="30"/>
      <c r="F561" s="13"/>
      <c r="G561" s="13"/>
      <c r="H561" s="13"/>
      <c r="I561" s="14"/>
      <c r="K561" s="285"/>
      <c r="L561" s="319"/>
    </row>
    <row r="562" spans="1:12" s="25" customFormat="1">
      <c r="A562" s="15"/>
      <c r="B562" s="30"/>
      <c r="C562" s="169"/>
      <c r="D562" s="31"/>
      <c r="E562" s="30"/>
      <c r="F562" s="13"/>
      <c r="G562" s="13"/>
      <c r="H562" s="13"/>
      <c r="I562" s="14"/>
      <c r="K562" s="285"/>
      <c r="L562" s="319"/>
    </row>
    <row r="563" spans="1:12" s="25" customFormat="1">
      <c r="A563" s="15"/>
      <c r="B563" s="30"/>
      <c r="C563" s="169"/>
      <c r="D563" s="31"/>
      <c r="E563" s="30"/>
      <c r="F563" s="13"/>
      <c r="G563" s="13"/>
      <c r="H563" s="13"/>
      <c r="I563" s="14"/>
      <c r="K563" s="285"/>
      <c r="L563" s="319"/>
    </row>
    <row r="564" spans="1:12" s="25" customFormat="1">
      <c r="A564" s="15"/>
      <c r="B564" s="30"/>
      <c r="C564" s="169"/>
      <c r="D564" s="31"/>
      <c r="E564" s="30"/>
      <c r="F564" s="13"/>
      <c r="G564" s="13"/>
      <c r="H564" s="13"/>
      <c r="I564" s="14"/>
      <c r="K564" s="285"/>
      <c r="L564" s="319"/>
    </row>
    <row r="565" spans="1:12" s="25" customFormat="1">
      <c r="A565" s="15"/>
      <c r="B565" s="30"/>
      <c r="C565" s="169"/>
      <c r="D565" s="31"/>
      <c r="E565" s="30"/>
      <c r="F565" s="13"/>
      <c r="G565" s="13"/>
      <c r="H565" s="13"/>
      <c r="I565" s="14"/>
      <c r="K565" s="285"/>
      <c r="L565" s="319"/>
    </row>
    <row r="566" spans="1:12" s="25" customFormat="1">
      <c r="A566" s="15"/>
      <c r="B566" s="30"/>
      <c r="C566" s="169"/>
      <c r="D566" s="31"/>
      <c r="E566" s="30"/>
      <c r="F566" s="13"/>
      <c r="G566" s="13"/>
      <c r="H566" s="13"/>
      <c r="I566" s="14"/>
      <c r="K566" s="285"/>
      <c r="L566" s="319"/>
    </row>
    <row r="567" spans="1:12" s="25" customFormat="1">
      <c r="A567" s="15"/>
      <c r="B567" s="30"/>
      <c r="C567" s="169"/>
      <c r="D567" s="31"/>
      <c r="E567" s="30"/>
      <c r="F567" s="13"/>
      <c r="G567" s="13"/>
      <c r="H567" s="13"/>
      <c r="I567" s="14"/>
      <c r="K567" s="285"/>
      <c r="L567" s="319"/>
    </row>
    <row r="568" spans="1:12" s="25" customFormat="1">
      <c r="A568" s="15"/>
      <c r="B568" s="30"/>
      <c r="C568" s="169"/>
      <c r="D568" s="31"/>
      <c r="E568" s="30"/>
      <c r="F568" s="13"/>
      <c r="G568" s="13"/>
      <c r="H568" s="13"/>
      <c r="I568" s="14"/>
      <c r="K568" s="285"/>
      <c r="L568" s="319"/>
    </row>
    <row r="569" spans="1:12" s="25" customFormat="1">
      <c r="A569" s="15"/>
      <c r="B569" s="30"/>
      <c r="C569" s="169"/>
      <c r="D569" s="31"/>
      <c r="E569" s="30"/>
      <c r="F569" s="13"/>
      <c r="G569" s="13"/>
      <c r="H569" s="13"/>
      <c r="I569" s="14"/>
      <c r="K569" s="285"/>
      <c r="L569" s="319"/>
    </row>
    <row r="570" spans="1:12" s="25" customFormat="1">
      <c r="A570" s="15"/>
      <c r="B570" s="30"/>
      <c r="C570" s="169"/>
      <c r="D570" s="31"/>
      <c r="E570" s="30"/>
      <c r="F570" s="13"/>
      <c r="G570" s="13"/>
      <c r="H570" s="13"/>
      <c r="I570" s="14"/>
      <c r="K570" s="285"/>
      <c r="L570" s="319"/>
    </row>
    <row r="571" spans="1:12" s="25" customFormat="1">
      <c r="A571" s="15"/>
      <c r="B571" s="30"/>
      <c r="C571" s="169"/>
      <c r="D571" s="31"/>
      <c r="E571" s="30"/>
      <c r="F571" s="13"/>
      <c r="G571" s="13"/>
      <c r="H571" s="13"/>
      <c r="I571" s="14"/>
      <c r="K571" s="285"/>
      <c r="L571" s="319"/>
    </row>
    <row r="572" spans="1:12" s="25" customFormat="1">
      <c r="A572" s="15"/>
      <c r="B572" s="30"/>
      <c r="C572" s="169"/>
      <c r="D572" s="31"/>
      <c r="E572" s="30"/>
      <c r="F572" s="13"/>
      <c r="G572" s="13"/>
      <c r="H572" s="13"/>
      <c r="I572" s="14"/>
      <c r="K572" s="285"/>
      <c r="L572" s="319"/>
    </row>
    <row r="573" spans="1:12" s="25" customFormat="1">
      <c r="A573" s="15"/>
      <c r="B573" s="30"/>
      <c r="C573" s="169"/>
      <c r="D573" s="31"/>
      <c r="E573" s="30"/>
      <c r="F573" s="13"/>
      <c r="G573" s="13"/>
      <c r="H573" s="13"/>
      <c r="I573" s="14"/>
      <c r="K573" s="285"/>
      <c r="L573" s="319"/>
    </row>
    <row r="574" spans="1:12" s="25" customFormat="1">
      <c r="A574" s="15"/>
      <c r="B574" s="30"/>
      <c r="C574" s="169"/>
      <c r="D574" s="31"/>
      <c r="E574" s="30"/>
      <c r="F574" s="13"/>
      <c r="G574" s="13"/>
      <c r="H574" s="13"/>
      <c r="I574" s="14"/>
      <c r="K574" s="285"/>
      <c r="L574" s="319"/>
    </row>
    <row r="575" spans="1:12" s="25" customFormat="1">
      <c r="A575" s="15"/>
      <c r="B575" s="30"/>
      <c r="C575" s="169"/>
      <c r="D575" s="31"/>
      <c r="E575" s="30"/>
      <c r="F575" s="13"/>
      <c r="G575" s="13"/>
      <c r="H575" s="13"/>
      <c r="I575" s="14"/>
      <c r="K575" s="285"/>
      <c r="L575" s="319"/>
    </row>
    <row r="576" spans="1:12" s="25" customFormat="1">
      <c r="A576" s="15"/>
      <c r="B576" s="30"/>
      <c r="C576" s="169"/>
      <c r="D576" s="31"/>
      <c r="E576" s="30"/>
      <c r="F576" s="13"/>
      <c r="G576" s="13"/>
      <c r="H576" s="13"/>
      <c r="I576" s="14"/>
      <c r="K576" s="285"/>
      <c r="L576" s="319"/>
    </row>
    <row r="577" spans="1:12" s="25" customFormat="1">
      <c r="A577" s="15"/>
      <c r="B577" s="30"/>
      <c r="C577" s="169"/>
      <c r="D577" s="31"/>
      <c r="E577" s="30"/>
      <c r="F577" s="13"/>
      <c r="G577" s="13"/>
      <c r="H577" s="13"/>
      <c r="I577" s="14"/>
      <c r="K577" s="285"/>
      <c r="L577" s="319"/>
    </row>
    <row r="578" spans="1:12" s="25" customFormat="1">
      <c r="A578" s="15"/>
      <c r="B578" s="30"/>
      <c r="C578" s="169"/>
      <c r="D578" s="31"/>
      <c r="E578" s="30"/>
      <c r="F578" s="13"/>
      <c r="G578" s="13"/>
      <c r="H578" s="13"/>
      <c r="I578" s="14"/>
      <c r="K578" s="285"/>
      <c r="L578" s="319"/>
    </row>
    <row r="579" spans="1:12" s="25" customFormat="1">
      <c r="A579" s="15"/>
      <c r="B579" s="30"/>
      <c r="C579" s="169"/>
      <c r="D579" s="31"/>
      <c r="E579" s="30"/>
      <c r="F579" s="13"/>
      <c r="G579" s="13"/>
      <c r="H579" s="13"/>
      <c r="I579" s="14"/>
      <c r="K579" s="285"/>
      <c r="L579" s="319"/>
    </row>
    <row r="580" spans="1:12" s="25" customFormat="1">
      <c r="A580" s="15"/>
      <c r="B580" s="30"/>
      <c r="C580" s="169"/>
      <c r="D580" s="31"/>
      <c r="E580" s="30"/>
      <c r="F580" s="13"/>
      <c r="G580" s="13"/>
      <c r="H580" s="13"/>
      <c r="I580" s="14"/>
      <c r="K580" s="285"/>
      <c r="L580" s="319"/>
    </row>
    <row r="581" spans="1:12" s="25" customFormat="1">
      <c r="A581" s="15"/>
      <c r="B581" s="30"/>
      <c r="C581" s="169"/>
      <c r="D581" s="31"/>
      <c r="E581" s="30"/>
      <c r="F581" s="13"/>
      <c r="G581" s="13"/>
      <c r="H581" s="13"/>
      <c r="I581" s="14"/>
      <c r="K581" s="285"/>
      <c r="L581" s="319"/>
    </row>
    <row r="582" spans="1:12" s="25" customFormat="1">
      <c r="A582" s="15"/>
      <c r="B582" s="30"/>
      <c r="C582" s="169"/>
      <c r="D582" s="31"/>
      <c r="E582" s="30"/>
      <c r="F582" s="13"/>
      <c r="G582" s="13"/>
      <c r="H582" s="13"/>
      <c r="I582" s="14"/>
      <c r="K582" s="285"/>
      <c r="L582" s="319"/>
    </row>
    <row r="583" spans="1:12" s="25" customFormat="1">
      <c r="A583" s="15"/>
      <c r="B583" s="30"/>
      <c r="C583" s="169"/>
      <c r="D583" s="31"/>
      <c r="E583" s="30"/>
      <c r="F583" s="13"/>
      <c r="G583" s="13"/>
      <c r="H583" s="13"/>
      <c r="I583" s="14"/>
      <c r="K583" s="285"/>
      <c r="L583" s="319"/>
    </row>
    <row r="584" spans="1:12" s="25" customFormat="1">
      <c r="A584" s="15"/>
      <c r="B584" s="30"/>
      <c r="C584" s="169"/>
      <c r="D584" s="31"/>
      <c r="E584" s="30"/>
      <c r="F584" s="13"/>
      <c r="G584" s="13"/>
      <c r="H584" s="13"/>
      <c r="I584" s="14"/>
      <c r="K584" s="285"/>
      <c r="L584" s="319"/>
    </row>
    <row r="585" spans="1:12" s="25" customFormat="1">
      <c r="A585" s="15"/>
      <c r="B585" s="30"/>
      <c r="C585" s="169"/>
      <c r="D585" s="31"/>
      <c r="E585" s="30"/>
      <c r="F585" s="13"/>
      <c r="G585" s="13"/>
      <c r="H585" s="13"/>
      <c r="I585" s="14"/>
      <c r="K585" s="285"/>
      <c r="L585" s="319"/>
    </row>
    <row r="586" spans="1:12" s="25" customFormat="1">
      <c r="A586" s="15"/>
      <c r="B586" s="30"/>
      <c r="C586" s="169"/>
      <c r="D586" s="31"/>
      <c r="E586" s="30"/>
      <c r="F586" s="13"/>
      <c r="G586" s="13"/>
      <c r="H586" s="13"/>
      <c r="I586" s="14"/>
      <c r="K586" s="285"/>
      <c r="L586" s="319"/>
    </row>
    <row r="587" spans="1:12" s="25" customFormat="1">
      <c r="A587" s="15"/>
      <c r="B587" s="30"/>
      <c r="C587" s="169"/>
      <c r="D587" s="31"/>
      <c r="E587" s="30"/>
      <c r="F587" s="13"/>
      <c r="G587" s="13"/>
      <c r="H587" s="13"/>
      <c r="I587" s="14"/>
      <c r="K587" s="285"/>
      <c r="L587" s="319"/>
    </row>
    <row r="588" spans="1:12" s="25" customFormat="1">
      <c r="A588" s="15"/>
      <c r="B588" s="30"/>
      <c r="C588" s="169"/>
      <c r="D588" s="31"/>
      <c r="E588" s="30"/>
      <c r="F588" s="13"/>
      <c r="G588" s="13"/>
      <c r="H588" s="13"/>
      <c r="I588" s="14"/>
      <c r="K588" s="285"/>
      <c r="L588" s="319"/>
    </row>
    <row r="589" spans="1:12" s="25" customFormat="1">
      <c r="A589" s="15"/>
      <c r="B589" s="30"/>
      <c r="C589" s="169"/>
      <c r="D589" s="31"/>
      <c r="E589" s="30"/>
      <c r="F589" s="13"/>
      <c r="G589" s="13"/>
      <c r="H589" s="13"/>
      <c r="I589" s="14"/>
      <c r="K589" s="285"/>
      <c r="L589" s="319"/>
    </row>
    <row r="590" spans="1:12" s="25" customFormat="1">
      <c r="A590" s="15"/>
      <c r="B590" s="30"/>
      <c r="C590" s="169"/>
      <c r="D590" s="31"/>
      <c r="E590" s="30"/>
      <c r="F590" s="13"/>
      <c r="G590" s="13"/>
      <c r="H590" s="13"/>
      <c r="I590" s="14"/>
      <c r="K590" s="285"/>
      <c r="L590" s="319"/>
    </row>
    <row r="591" spans="1:12" s="25" customFormat="1">
      <c r="A591" s="15"/>
      <c r="B591" s="30"/>
      <c r="C591" s="169"/>
      <c r="D591" s="31"/>
      <c r="E591" s="30"/>
      <c r="F591" s="13"/>
      <c r="G591" s="13"/>
      <c r="H591" s="13"/>
      <c r="I591" s="14"/>
      <c r="K591" s="285"/>
      <c r="L591" s="319"/>
    </row>
    <row r="592" spans="1:12" s="25" customFormat="1">
      <c r="A592" s="15"/>
      <c r="B592" s="30"/>
      <c r="C592" s="169"/>
      <c r="D592" s="31"/>
      <c r="E592" s="30"/>
      <c r="F592" s="13"/>
      <c r="G592" s="13"/>
      <c r="H592" s="13"/>
      <c r="I592" s="14"/>
      <c r="K592" s="285"/>
      <c r="L592" s="319"/>
    </row>
    <row r="593" spans="1:12" s="25" customFormat="1">
      <c r="A593" s="15"/>
      <c r="B593" s="30"/>
      <c r="C593" s="169"/>
      <c r="D593" s="31"/>
      <c r="E593" s="30"/>
      <c r="F593" s="13"/>
      <c r="G593" s="13"/>
      <c r="H593" s="13"/>
      <c r="I593" s="14"/>
      <c r="K593" s="285"/>
      <c r="L593" s="319"/>
    </row>
    <row r="594" spans="1:12" s="25" customFormat="1">
      <c r="A594" s="15"/>
      <c r="B594" s="30"/>
      <c r="C594" s="169"/>
      <c r="D594" s="31"/>
      <c r="E594" s="30"/>
      <c r="F594" s="13"/>
      <c r="G594" s="13"/>
      <c r="H594" s="13"/>
      <c r="I594" s="14"/>
      <c r="K594" s="285"/>
      <c r="L594" s="319"/>
    </row>
    <row r="595" spans="1:12" s="25" customFormat="1">
      <c r="A595" s="15"/>
      <c r="B595" s="30"/>
      <c r="C595" s="169"/>
      <c r="D595" s="31"/>
      <c r="E595" s="30"/>
      <c r="F595" s="13"/>
      <c r="G595" s="13"/>
      <c r="H595" s="13"/>
      <c r="I595" s="14"/>
      <c r="K595" s="285"/>
      <c r="L595" s="319"/>
    </row>
    <row r="596" spans="1:12" s="25" customFormat="1">
      <c r="A596" s="15"/>
      <c r="B596" s="30"/>
      <c r="C596" s="169"/>
      <c r="D596" s="31"/>
      <c r="E596" s="30"/>
      <c r="F596" s="13"/>
      <c r="G596" s="13"/>
      <c r="H596" s="13"/>
      <c r="I596" s="14"/>
      <c r="K596" s="285"/>
      <c r="L596" s="319"/>
    </row>
    <row r="597" spans="1:12" s="25" customFormat="1">
      <c r="A597" s="15"/>
      <c r="B597" s="30"/>
      <c r="C597" s="169"/>
      <c r="D597" s="31"/>
      <c r="E597" s="30"/>
      <c r="F597" s="13"/>
      <c r="G597" s="13"/>
      <c r="H597" s="13"/>
      <c r="I597" s="14"/>
      <c r="K597" s="285"/>
      <c r="L597" s="319"/>
    </row>
    <row r="598" spans="1:12" s="25" customFormat="1">
      <c r="A598" s="15"/>
      <c r="B598" s="30"/>
      <c r="C598" s="169"/>
      <c r="D598" s="31"/>
      <c r="E598" s="30"/>
      <c r="F598" s="13"/>
      <c r="G598" s="13"/>
      <c r="H598" s="13"/>
      <c r="I598" s="14"/>
      <c r="K598" s="285"/>
      <c r="L598" s="319"/>
    </row>
    <row r="599" spans="1:12" s="25" customFormat="1">
      <c r="A599" s="15"/>
      <c r="B599" s="30"/>
      <c r="C599" s="169"/>
      <c r="D599" s="31"/>
      <c r="E599" s="30"/>
      <c r="F599" s="13"/>
      <c r="G599" s="13"/>
      <c r="H599" s="13"/>
      <c r="I599" s="14"/>
      <c r="K599" s="285"/>
      <c r="L599" s="319"/>
    </row>
    <row r="600" spans="1:12" s="25" customFormat="1">
      <c r="A600" s="15"/>
      <c r="B600" s="30"/>
      <c r="C600" s="169"/>
      <c r="D600" s="31"/>
      <c r="E600" s="30"/>
      <c r="F600" s="13"/>
      <c r="G600" s="13"/>
      <c r="H600" s="13"/>
      <c r="I600" s="14"/>
      <c r="K600" s="285"/>
      <c r="L600" s="319"/>
    </row>
    <row r="601" spans="1:12" s="25" customFormat="1">
      <c r="A601" s="15"/>
      <c r="B601" s="30"/>
      <c r="C601" s="169"/>
      <c r="D601" s="31"/>
      <c r="E601" s="30"/>
      <c r="F601" s="13"/>
      <c r="G601" s="13"/>
      <c r="H601" s="13"/>
      <c r="I601" s="14"/>
      <c r="K601" s="285"/>
      <c r="L601" s="319"/>
    </row>
    <row r="602" spans="1:12" s="25" customFormat="1">
      <c r="A602" s="15"/>
      <c r="B602" s="30"/>
      <c r="C602" s="169"/>
      <c r="D602" s="31"/>
      <c r="E602" s="30"/>
      <c r="F602" s="13"/>
      <c r="G602" s="13"/>
      <c r="H602" s="13"/>
      <c r="I602" s="14"/>
      <c r="K602" s="285"/>
      <c r="L602" s="319"/>
    </row>
    <row r="603" spans="1:12" s="25" customFormat="1">
      <c r="A603" s="15"/>
      <c r="B603" s="30"/>
      <c r="C603" s="169"/>
      <c r="D603" s="31"/>
      <c r="E603" s="30"/>
      <c r="F603" s="13"/>
      <c r="G603" s="13"/>
      <c r="H603" s="13"/>
      <c r="I603" s="14"/>
      <c r="K603" s="285"/>
      <c r="L603" s="319"/>
    </row>
    <row r="604" spans="1:12" s="25" customFormat="1">
      <c r="A604" s="15"/>
      <c r="B604" s="30"/>
      <c r="C604" s="169"/>
      <c r="D604" s="31"/>
      <c r="E604" s="30"/>
      <c r="F604" s="13"/>
      <c r="G604" s="13"/>
      <c r="H604" s="13"/>
      <c r="I604" s="14"/>
      <c r="K604" s="285"/>
      <c r="L604" s="319"/>
    </row>
    <row r="605" spans="1:12" s="25" customFormat="1">
      <c r="A605" s="15"/>
      <c r="B605" s="30"/>
      <c r="C605" s="169"/>
      <c r="D605" s="31"/>
      <c r="E605" s="30"/>
      <c r="F605" s="13"/>
      <c r="G605" s="13"/>
      <c r="H605" s="13"/>
      <c r="I605" s="14"/>
      <c r="K605" s="285"/>
      <c r="L605" s="319"/>
    </row>
    <row r="606" spans="1:12" s="25" customFormat="1">
      <c r="A606" s="15"/>
      <c r="B606" s="30"/>
      <c r="C606" s="169"/>
      <c r="D606" s="31"/>
      <c r="E606" s="30"/>
      <c r="F606" s="13"/>
      <c r="G606" s="13"/>
      <c r="H606" s="13"/>
      <c r="I606" s="14"/>
      <c r="K606" s="285"/>
      <c r="L606" s="319"/>
    </row>
    <row r="607" spans="1:12" s="25" customFormat="1">
      <c r="A607" s="15"/>
      <c r="B607" s="30"/>
      <c r="C607" s="169"/>
      <c r="D607" s="31"/>
      <c r="E607" s="30"/>
      <c r="F607" s="13"/>
      <c r="G607" s="13"/>
      <c r="H607" s="13"/>
      <c r="I607" s="14"/>
      <c r="K607" s="285"/>
      <c r="L607" s="319"/>
    </row>
    <row r="608" spans="1:12" s="25" customFormat="1">
      <c r="A608" s="15"/>
      <c r="B608" s="30"/>
      <c r="C608" s="169"/>
      <c r="D608" s="31"/>
      <c r="E608" s="30"/>
      <c r="F608" s="13"/>
      <c r="G608" s="13"/>
      <c r="H608" s="13"/>
      <c r="I608" s="14"/>
      <c r="K608" s="285"/>
      <c r="L608" s="319"/>
    </row>
    <row r="609" spans="1:12" s="25" customFormat="1">
      <c r="A609" s="15"/>
      <c r="B609" s="30"/>
      <c r="C609" s="169"/>
      <c r="D609" s="31"/>
      <c r="E609" s="30"/>
      <c r="F609" s="13"/>
      <c r="G609" s="13"/>
      <c r="H609" s="13"/>
      <c r="I609" s="14"/>
      <c r="K609" s="285"/>
      <c r="L609" s="319"/>
    </row>
    <row r="610" spans="1:12" s="25" customFormat="1">
      <c r="A610" s="15"/>
      <c r="B610" s="30"/>
      <c r="C610" s="169"/>
      <c r="D610" s="31"/>
      <c r="E610" s="30"/>
      <c r="F610" s="13"/>
      <c r="G610" s="13"/>
      <c r="H610" s="13"/>
      <c r="I610" s="14"/>
      <c r="K610" s="285"/>
      <c r="L610" s="319"/>
    </row>
    <row r="611" spans="1:12" s="25" customFormat="1">
      <c r="A611" s="15"/>
      <c r="B611" s="30"/>
      <c r="C611" s="169"/>
      <c r="D611" s="31"/>
      <c r="E611" s="30"/>
      <c r="F611" s="13"/>
      <c r="G611" s="13"/>
      <c r="H611" s="13"/>
      <c r="I611" s="14"/>
      <c r="K611" s="285"/>
      <c r="L611" s="319"/>
    </row>
    <row r="612" spans="1:12" s="25" customFormat="1">
      <c r="A612" s="15"/>
      <c r="B612" s="30"/>
      <c r="C612" s="169"/>
      <c r="D612" s="31"/>
      <c r="E612" s="30"/>
      <c r="F612" s="13"/>
      <c r="G612" s="13"/>
      <c r="H612" s="13"/>
      <c r="I612" s="14"/>
      <c r="K612" s="285"/>
      <c r="L612" s="319"/>
    </row>
    <row r="613" spans="1:12" s="25" customFormat="1">
      <c r="A613" s="15"/>
      <c r="B613" s="30"/>
      <c r="C613" s="169"/>
      <c r="D613" s="31"/>
      <c r="E613" s="30"/>
      <c r="F613" s="13"/>
      <c r="G613" s="13"/>
      <c r="H613" s="13"/>
      <c r="I613" s="14"/>
      <c r="K613" s="285"/>
      <c r="L613" s="319"/>
    </row>
    <row r="614" spans="1:12" s="25" customFormat="1">
      <c r="A614" s="15"/>
      <c r="B614" s="30"/>
      <c r="C614" s="169"/>
      <c r="D614" s="31"/>
      <c r="E614" s="30"/>
      <c r="F614" s="13"/>
      <c r="G614" s="13"/>
      <c r="H614" s="13"/>
      <c r="I614" s="14"/>
      <c r="K614" s="285"/>
      <c r="L614" s="319"/>
    </row>
    <row r="615" spans="1:12" s="25" customFormat="1">
      <c r="A615" s="15"/>
      <c r="B615" s="30"/>
      <c r="C615" s="169"/>
      <c r="D615" s="31"/>
      <c r="E615" s="30"/>
      <c r="F615" s="13"/>
      <c r="G615" s="13"/>
      <c r="H615" s="13"/>
      <c r="I615" s="14"/>
      <c r="K615" s="285"/>
      <c r="L615" s="319"/>
    </row>
    <row r="616" spans="1:12" s="25" customFormat="1">
      <c r="A616" s="15"/>
      <c r="B616" s="30"/>
      <c r="C616" s="169"/>
      <c r="D616" s="31"/>
      <c r="E616" s="30"/>
      <c r="F616" s="13"/>
      <c r="G616" s="13"/>
      <c r="H616" s="13"/>
      <c r="I616" s="14"/>
      <c r="K616" s="285"/>
      <c r="L616" s="319"/>
    </row>
    <row r="617" spans="1:12" s="25" customFormat="1">
      <c r="A617" s="15"/>
      <c r="B617" s="30"/>
      <c r="C617" s="169"/>
      <c r="D617" s="31"/>
      <c r="E617" s="30"/>
      <c r="F617" s="13"/>
      <c r="G617" s="13"/>
      <c r="H617" s="13"/>
      <c r="I617" s="14"/>
      <c r="K617" s="285"/>
      <c r="L617" s="319"/>
    </row>
    <row r="618" spans="1:12" s="25" customFormat="1">
      <c r="A618" s="15"/>
      <c r="B618" s="30"/>
      <c r="C618" s="169"/>
      <c r="D618" s="31"/>
      <c r="E618" s="30"/>
      <c r="F618" s="13"/>
      <c r="G618" s="13"/>
      <c r="H618" s="13"/>
      <c r="I618" s="14"/>
      <c r="K618" s="285"/>
      <c r="L618" s="319"/>
    </row>
    <row r="619" spans="1:12" s="25" customFormat="1">
      <c r="A619" s="15"/>
      <c r="B619" s="30"/>
      <c r="C619" s="169"/>
      <c r="D619" s="31"/>
      <c r="E619" s="30"/>
      <c r="F619" s="13"/>
      <c r="G619" s="13"/>
      <c r="H619" s="13"/>
      <c r="I619" s="14"/>
      <c r="K619" s="285"/>
      <c r="L619" s="319"/>
    </row>
    <row r="620" spans="1:12" s="25" customFormat="1">
      <c r="A620" s="15"/>
      <c r="B620" s="30"/>
      <c r="C620" s="169"/>
      <c r="D620" s="31"/>
      <c r="E620" s="30"/>
      <c r="F620" s="13"/>
      <c r="G620" s="13"/>
      <c r="H620" s="13"/>
      <c r="I620" s="14"/>
      <c r="K620" s="285"/>
      <c r="L620" s="319"/>
    </row>
    <row r="621" spans="1:12" s="25" customFormat="1">
      <c r="A621" s="15"/>
      <c r="B621" s="30"/>
      <c r="C621" s="169"/>
      <c r="D621" s="31"/>
      <c r="E621" s="30"/>
      <c r="F621" s="13"/>
      <c r="G621" s="13"/>
      <c r="H621" s="13"/>
      <c r="I621" s="14"/>
      <c r="K621" s="285"/>
      <c r="L621" s="319"/>
    </row>
    <row r="622" spans="1:12" s="25" customFormat="1">
      <c r="A622" s="15"/>
      <c r="B622" s="30"/>
      <c r="C622" s="169"/>
      <c r="D622" s="31"/>
      <c r="E622" s="30"/>
      <c r="F622" s="13"/>
      <c r="G622" s="13"/>
      <c r="H622" s="13"/>
      <c r="I622" s="14"/>
      <c r="K622" s="285"/>
      <c r="L622" s="319"/>
    </row>
    <row r="623" spans="1:12" s="25" customFormat="1">
      <c r="A623" s="15"/>
      <c r="B623" s="30"/>
      <c r="C623" s="169"/>
      <c r="D623" s="31"/>
      <c r="E623" s="30"/>
      <c r="F623" s="13"/>
      <c r="G623" s="13"/>
      <c r="H623" s="13"/>
      <c r="I623" s="14"/>
      <c r="K623" s="285"/>
      <c r="L623" s="319"/>
    </row>
    <row r="624" spans="1:12" s="25" customFormat="1">
      <c r="A624" s="15"/>
      <c r="B624" s="30"/>
      <c r="C624" s="169"/>
      <c r="D624" s="31"/>
      <c r="E624" s="30"/>
      <c r="F624" s="13"/>
      <c r="G624" s="13"/>
      <c r="H624" s="13"/>
      <c r="I624" s="14"/>
      <c r="K624" s="285"/>
      <c r="L624" s="319"/>
    </row>
    <row r="625" spans="1:12" s="25" customFormat="1">
      <c r="A625" s="15"/>
      <c r="B625" s="30"/>
      <c r="C625" s="169"/>
      <c r="D625" s="31"/>
      <c r="E625" s="30"/>
      <c r="F625" s="13"/>
      <c r="G625" s="13"/>
      <c r="H625" s="13"/>
      <c r="I625" s="14"/>
      <c r="K625" s="285"/>
      <c r="L625" s="319"/>
    </row>
    <row r="626" spans="1:12" s="25" customFormat="1">
      <c r="A626" s="15"/>
      <c r="B626" s="30"/>
      <c r="C626" s="169"/>
      <c r="D626" s="31"/>
      <c r="E626" s="30"/>
      <c r="F626" s="13"/>
      <c r="G626" s="13"/>
      <c r="H626" s="13"/>
      <c r="I626" s="14"/>
      <c r="K626" s="285"/>
      <c r="L626" s="319"/>
    </row>
    <row r="627" spans="1:12" s="25" customFormat="1">
      <c r="A627" s="15"/>
      <c r="B627" s="30"/>
      <c r="C627" s="169"/>
      <c r="D627" s="31"/>
      <c r="E627" s="30"/>
      <c r="F627" s="13"/>
      <c r="G627" s="13"/>
      <c r="H627" s="13"/>
      <c r="I627" s="14"/>
      <c r="K627" s="285"/>
      <c r="L627" s="319"/>
    </row>
    <row r="628" spans="1:12" s="25" customFormat="1">
      <c r="A628" s="15"/>
      <c r="B628" s="30"/>
      <c r="C628" s="169"/>
      <c r="D628" s="31"/>
      <c r="E628" s="30"/>
      <c r="F628" s="13"/>
      <c r="G628" s="13"/>
      <c r="H628" s="13"/>
      <c r="I628" s="14"/>
      <c r="K628" s="285"/>
      <c r="L628" s="319"/>
    </row>
    <row r="629" spans="1:12" s="25" customFormat="1">
      <c r="A629" s="15"/>
      <c r="B629" s="30"/>
      <c r="C629" s="169"/>
      <c r="D629" s="31"/>
      <c r="E629" s="30"/>
      <c r="F629" s="13"/>
      <c r="G629" s="13"/>
      <c r="H629" s="13"/>
      <c r="I629" s="14"/>
      <c r="K629" s="285"/>
      <c r="L629" s="319"/>
    </row>
    <row r="630" spans="1:12" s="25" customFormat="1">
      <c r="A630" s="15"/>
      <c r="B630" s="30"/>
      <c r="C630" s="169"/>
      <c r="D630" s="31"/>
      <c r="E630" s="30"/>
      <c r="F630" s="13"/>
      <c r="G630" s="13"/>
      <c r="H630" s="13"/>
      <c r="I630" s="14"/>
      <c r="K630" s="285"/>
      <c r="L630" s="319"/>
    </row>
    <row r="631" spans="1:12" s="25" customFormat="1">
      <c r="A631" s="15"/>
      <c r="B631" s="30"/>
      <c r="C631" s="169"/>
      <c r="D631" s="31"/>
      <c r="E631" s="30"/>
      <c r="F631" s="13"/>
      <c r="G631" s="13"/>
      <c r="H631" s="13"/>
      <c r="I631" s="14"/>
      <c r="K631" s="285"/>
      <c r="L631" s="319"/>
    </row>
    <row r="632" spans="1:12" s="25" customFormat="1">
      <c r="A632" s="15"/>
      <c r="B632" s="30"/>
      <c r="C632" s="169"/>
      <c r="D632" s="31"/>
      <c r="E632" s="30"/>
      <c r="F632" s="13"/>
      <c r="G632" s="13"/>
      <c r="H632" s="13"/>
      <c r="I632" s="14"/>
      <c r="K632" s="285"/>
      <c r="L632" s="319"/>
    </row>
    <row r="633" spans="1:12" s="25" customFormat="1">
      <c r="A633" s="15"/>
      <c r="B633" s="30"/>
      <c r="C633" s="169"/>
      <c r="D633" s="31"/>
      <c r="E633" s="30"/>
      <c r="F633" s="13"/>
      <c r="G633" s="13"/>
      <c r="H633" s="13"/>
      <c r="I633" s="14"/>
      <c r="K633" s="285"/>
      <c r="L633" s="319"/>
    </row>
    <row r="634" spans="1:12" s="25" customFormat="1">
      <c r="A634" s="15"/>
      <c r="B634" s="30"/>
      <c r="C634" s="169"/>
      <c r="D634" s="31"/>
      <c r="E634" s="30"/>
      <c r="F634" s="13"/>
      <c r="G634" s="13"/>
      <c r="H634" s="13"/>
      <c r="I634" s="14"/>
      <c r="K634" s="285"/>
      <c r="L634" s="319"/>
    </row>
    <row r="635" spans="1:12" s="25" customFormat="1">
      <c r="A635" s="15"/>
      <c r="B635" s="30"/>
      <c r="C635" s="169"/>
      <c r="D635" s="31"/>
      <c r="E635" s="30"/>
      <c r="F635" s="13"/>
      <c r="G635" s="13"/>
      <c r="H635" s="13"/>
      <c r="I635" s="14"/>
      <c r="K635" s="285"/>
      <c r="L635" s="319"/>
    </row>
    <row r="636" spans="1:12" s="25" customFormat="1">
      <c r="A636" s="15"/>
      <c r="B636" s="30"/>
      <c r="C636" s="169"/>
      <c r="D636" s="31"/>
      <c r="E636" s="30"/>
      <c r="F636" s="13"/>
      <c r="G636" s="13"/>
      <c r="H636" s="13"/>
      <c r="I636" s="14"/>
      <c r="K636" s="285"/>
      <c r="L636" s="319"/>
    </row>
    <row r="637" spans="1:12" s="25" customFormat="1">
      <c r="A637" s="15"/>
      <c r="B637" s="30"/>
      <c r="C637" s="169"/>
      <c r="D637" s="31"/>
      <c r="E637" s="30"/>
      <c r="F637" s="13"/>
      <c r="G637" s="13"/>
      <c r="H637" s="13"/>
      <c r="I637" s="14"/>
      <c r="K637" s="285"/>
      <c r="L637" s="319"/>
    </row>
    <row r="638" spans="1:12" s="25" customFormat="1">
      <c r="A638" s="15"/>
      <c r="B638" s="30"/>
      <c r="C638" s="169"/>
      <c r="D638" s="31"/>
      <c r="E638" s="30"/>
      <c r="F638" s="13"/>
      <c r="G638" s="13"/>
      <c r="H638" s="13"/>
      <c r="I638" s="14"/>
      <c r="K638" s="285"/>
      <c r="L638" s="319"/>
    </row>
    <row r="639" spans="1:12" s="25" customFormat="1">
      <c r="A639" s="15"/>
      <c r="B639" s="30"/>
      <c r="C639" s="169"/>
      <c r="D639" s="31"/>
      <c r="E639" s="30"/>
      <c r="F639" s="13"/>
      <c r="G639" s="13"/>
      <c r="H639" s="13"/>
      <c r="I639" s="14"/>
      <c r="K639" s="285"/>
      <c r="L639" s="319"/>
    </row>
    <row r="640" spans="1:12" s="25" customFormat="1">
      <c r="A640" s="15"/>
      <c r="B640" s="30"/>
      <c r="C640" s="169"/>
      <c r="D640" s="31"/>
      <c r="E640" s="30"/>
      <c r="F640" s="13"/>
      <c r="G640" s="13"/>
      <c r="H640" s="13"/>
      <c r="I640" s="14"/>
      <c r="K640" s="285"/>
      <c r="L640" s="319"/>
    </row>
    <row r="641" spans="1:12" s="25" customFormat="1">
      <c r="A641" s="15"/>
      <c r="B641" s="30"/>
      <c r="C641" s="169"/>
      <c r="D641" s="31"/>
      <c r="E641" s="30"/>
      <c r="F641" s="13"/>
      <c r="G641" s="13"/>
      <c r="H641" s="13"/>
      <c r="I641" s="14"/>
      <c r="K641" s="285"/>
      <c r="L641" s="319"/>
    </row>
    <row r="642" spans="1:12" s="25" customFormat="1">
      <c r="A642" s="15"/>
      <c r="B642" s="30"/>
      <c r="C642" s="169"/>
      <c r="D642" s="31"/>
      <c r="E642" s="30"/>
      <c r="F642" s="13"/>
      <c r="G642" s="13"/>
      <c r="H642" s="13"/>
      <c r="I642" s="14"/>
      <c r="K642" s="285"/>
      <c r="L642" s="319"/>
    </row>
    <row r="643" spans="1:12" s="25" customFormat="1">
      <c r="A643" s="15"/>
      <c r="B643" s="30"/>
      <c r="C643" s="169"/>
      <c r="D643" s="31"/>
      <c r="E643" s="30"/>
      <c r="F643" s="13"/>
      <c r="G643" s="13"/>
      <c r="H643" s="13"/>
      <c r="I643" s="14"/>
      <c r="K643" s="285"/>
      <c r="L643" s="319"/>
    </row>
    <row r="644" spans="1:12" s="25" customFormat="1">
      <c r="A644" s="15"/>
      <c r="B644" s="30"/>
      <c r="C644" s="169"/>
      <c r="D644" s="31"/>
      <c r="E644" s="30"/>
      <c r="F644" s="13"/>
      <c r="G644" s="13"/>
      <c r="H644" s="13"/>
      <c r="I644" s="14"/>
      <c r="K644" s="285"/>
      <c r="L644" s="319"/>
    </row>
    <row r="645" spans="1:12" s="25" customFormat="1">
      <c r="A645" s="15"/>
      <c r="B645" s="30"/>
      <c r="C645" s="169"/>
      <c r="D645" s="31"/>
      <c r="E645" s="30"/>
      <c r="F645" s="13"/>
      <c r="G645" s="13"/>
      <c r="H645" s="13"/>
      <c r="I645" s="14"/>
      <c r="K645" s="285"/>
      <c r="L645" s="319"/>
    </row>
    <row r="646" spans="1:12" s="25" customFormat="1">
      <c r="A646" s="15"/>
      <c r="B646" s="30"/>
      <c r="C646" s="169"/>
      <c r="D646" s="31"/>
      <c r="E646" s="30"/>
      <c r="F646" s="13"/>
      <c r="G646" s="13"/>
      <c r="H646" s="13"/>
      <c r="I646" s="14"/>
      <c r="K646" s="285"/>
      <c r="L646" s="319"/>
    </row>
    <row r="647" spans="1:12" s="25" customFormat="1">
      <c r="A647" s="15"/>
      <c r="B647" s="30"/>
      <c r="C647" s="169"/>
      <c r="D647" s="31"/>
      <c r="E647" s="30"/>
      <c r="F647" s="13"/>
      <c r="G647" s="13"/>
      <c r="H647" s="13"/>
      <c r="I647" s="14"/>
      <c r="K647" s="285"/>
      <c r="L647" s="319"/>
    </row>
    <row r="648" spans="1:12" s="25" customFormat="1">
      <c r="A648" s="15"/>
      <c r="B648" s="30"/>
      <c r="C648" s="169"/>
      <c r="D648" s="31"/>
      <c r="E648" s="30"/>
      <c r="F648" s="13"/>
      <c r="G648" s="13"/>
      <c r="H648" s="13"/>
      <c r="I648" s="14"/>
      <c r="K648" s="285"/>
      <c r="L648" s="319"/>
    </row>
    <row r="649" spans="1:12" s="25" customFormat="1">
      <c r="A649" s="15"/>
      <c r="B649" s="30"/>
      <c r="C649" s="169"/>
      <c r="D649" s="31"/>
      <c r="E649" s="30"/>
      <c r="F649" s="13"/>
      <c r="G649" s="13"/>
      <c r="H649" s="13"/>
      <c r="I649" s="14"/>
      <c r="K649" s="285"/>
      <c r="L649" s="319"/>
    </row>
    <row r="650" spans="1:12" s="25" customFormat="1">
      <c r="A650" s="15"/>
      <c r="B650" s="30"/>
      <c r="C650" s="169"/>
      <c r="D650" s="31"/>
      <c r="E650" s="30"/>
      <c r="F650" s="13"/>
      <c r="G650" s="13"/>
      <c r="H650" s="13"/>
      <c r="I650" s="14"/>
      <c r="K650" s="285"/>
      <c r="L650" s="319"/>
    </row>
    <row r="651" spans="1:12" s="25" customFormat="1">
      <c r="A651" s="15"/>
      <c r="B651" s="30"/>
      <c r="C651" s="169"/>
      <c r="D651" s="31"/>
      <c r="E651" s="30"/>
      <c r="F651" s="13"/>
      <c r="G651" s="13"/>
      <c r="H651" s="13"/>
      <c r="I651" s="14"/>
      <c r="K651" s="285"/>
      <c r="L651" s="319"/>
    </row>
    <row r="652" spans="1:12" s="25" customFormat="1">
      <c r="A652" s="15"/>
      <c r="B652" s="30"/>
      <c r="C652" s="169"/>
      <c r="D652" s="31"/>
      <c r="E652" s="30"/>
      <c r="F652" s="13"/>
      <c r="G652" s="13"/>
      <c r="H652" s="13"/>
      <c r="I652" s="14"/>
      <c r="K652" s="285"/>
      <c r="L652" s="319"/>
    </row>
    <row r="653" spans="1:12" s="25" customFormat="1">
      <c r="A653" s="15"/>
      <c r="B653" s="30"/>
      <c r="C653" s="169"/>
      <c r="D653" s="31"/>
      <c r="E653" s="30"/>
      <c r="F653" s="13"/>
      <c r="G653" s="13"/>
      <c r="H653" s="13"/>
      <c r="I653" s="14"/>
      <c r="K653" s="285"/>
      <c r="L653" s="319"/>
    </row>
    <row r="654" spans="1:12" s="25" customFormat="1">
      <c r="A654" s="15"/>
      <c r="B654" s="30"/>
      <c r="C654" s="169"/>
      <c r="D654" s="31"/>
      <c r="E654" s="30"/>
      <c r="F654" s="13"/>
      <c r="G654" s="13"/>
      <c r="H654" s="13"/>
      <c r="I654" s="14"/>
      <c r="K654" s="285"/>
      <c r="L654" s="319"/>
    </row>
    <row r="655" spans="1:12" s="25" customFormat="1">
      <c r="A655" s="15"/>
      <c r="B655" s="30"/>
      <c r="C655" s="169"/>
      <c r="D655" s="31"/>
      <c r="E655" s="30"/>
      <c r="F655" s="13"/>
      <c r="G655" s="13"/>
      <c r="H655" s="13"/>
      <c r="I655" s="14"/>
      <c r="K655" s="285"/>
      <c r="L655" s="319"/>
    </row>
    <row r="656" spans="1:12" s="25" customFormat="1">
      <c r="A656" s="15"/>
      <c r="B656" s="30"/>
      <c r="C656" s="169"/>
      <c r="D656" s="31"/>
      <c r="E656" s="30"/>
      <c r="F656" s="13"/>
      <c r="G656" s="13"/>
      <c r="H656" s="13"/>
      <c r="I656" s="14"/>
      <c r="K656" s="285"/>
      <c r="L656" s="319"/>
    </row>
    <row r="657" spans="1:12" s="25" customFormat="1">
      <c r="A657" s="15"/>
      <c r="B657" s="30"/>
      <c r="C657" s="169"/>
      <c r="D657" s="31"/>
      <c r="E657" s="30"/>
      <c r="F657" s="13"/>
      <c r="G657" s="13"/>
      <c r="H657" s="13"/>
      <c r="I657" s="14"/>
      <c r="K657" s="285"/>
      <c r="L657" s="319"/>
    </row>
    <row r="658" spans="1:12" s="25" customFormat="1">
      <c r="A658" s="15"/>
      <c r="B658" s="30"/>
      <c r="C658" s="169"/>
      <c r="D658" s="31"/>
      <c r="E658" s="30"/>
      <c r="F658" s="13"/>
      <c r="G658" s="13"/>
      <c r="H658" s="13"/>
      <c r="I658" s="14"/>
      <c r="K658" s="285"/>
      <c r="L658" s="319"/>
    </row>
    <row r="659" spans="1:12" s="25" customFormat="1">
      <c r="A659" s="15"/>
      <c r="B659" s="30"/>
      <c r="C659" s="169"/>
      <c r="D659" s="31"/>
      <c r="E659" s="30"/>
      <c r="F659" s="13"/>
      <c r="G659" s="13"/>
      <c r="H659" s="13"/>
      <c r="I659" s="14"/>
      <c r="K659" s="285"/>
      <c r="L659" s="319"/>
    </row>
    <row r="660" spans="1:12" s="25" customFormat="1">
      <c r="A660" s="15"/>
      <c r="B660" s="30"/>
      <c r="C660" s="169"/>
      <c r="D660" s="31"/>
      <c r="E660" s="30"/>
      <c r="F660" s="13"/>
      <c r="G660" s="13"/>
      <c r="H660" s="13"/>
      <c r="I660" s="14"/>
      <c r="K660" s="285"/>
      <c r="L660" s="319"/>
    </row>
    <row r="661" spans="1:12" s="25" customFormat="1">
      <c r="A661" s="15"/>
      <c r="B661" s="30"/>
      <c r="C661" s="169"/>
      <c r="D661" s="31"/>
      <c r="E661" s="30"/>
      <c r="F661" s="13"/>
      <c r="G661" s="13"/>
      <c r="H661" s="13"/>
      <c r="I661" s="14"/>
      <c r="K661" s="285"/>
      <c r="L661" s="319"/>
    </row>
    <row r="662" spans="1:12" s="25" customFormat="1">
      <c r="A662" s="15"/>
      <c r="B662" s="30"/>
      <c r="C662" s="169"/>
      <c r="D662" s="31"/>
      <c r="E662" s="30"/>
      <c r="F662" s="13"/>
      <c r="G662" s="13"/>
      <c r="H662" s="13"/>
      <c r="I662" s="14"/>
      <c r="K662" s="285"/>
      <c r="L662" s="319"/>
    </row>
    <row r="663" spans="1:12" s="25" customFormat="1">
      <c r="A663" s="15"/>
      <c r="B663" s="30"/>
      <c r="C663" s="169"/>
      <c r="D663" s="31"/>
      <c r="E663" s="30"/>
      <c r="F663" s="13"/>
      <c r="G663" s="13"/>
      <c r="H663" s="13"/>
      <c r="I663" s="14"/>
      <c r="K663" s="285"/>
      <c r="L663" s="319"/>
    </row>
    <row r="664" spans="1:12" s="25" customFormat="1">
      <c r="A664" s="15"/>
      <c r="B664" s="30"/>
      <c r="C664" s="169"/>
      <c r="D664" s="31"/>
      <c r="E664" s="30"/>
      <c r="F664" s="13"/>
      <c r="G664" s="13"/>
      <c r="H664" s="13"/>
      <c r="I664" s="14"/>
      <c r="K664" s="285"/>
      <c r="L664" s="319"/>
    </row>
    <row r="665" spans="1:12" s="25" customFormat="1">
      <c r="A665" s="15"/>
      <c r="B665" s="30"/>
      <c r="C665" s="169"/>
      <c r="D665" s="31"/>
      <c r="E665" s="30"/>
      <c r="F665" s="13"/>
      <c r="G665" s="13"/>
      <c r="H665" s="13"/>
      <c r="I665" s="14"/>
      <c r="K665" s="285"/>
      <c r="L665" s="319"/>
    </row>
    <row r="666" spans="1:12" s="25" customFormat="1">
      <c r="A666" s="15"/>
      <c r="B666" s="30"/>
      <c r="C666" s="169"/>
      <c r="D666" s="31"/>
      <c r="E666" s="30"/>
      <c r="F666" s="13"/>
      <c r="G666" s="13"/>
      <c r="H666" s="13"/>
      <c r="I666" s="14"/>
      <c r="K666" s="285"/>
      <c r="L666" s="319"/>
    </row>
    <row r="667" spans="1:12" s="25" customFormat="1">
      <c r="A667" s="15"/>
      <c r="B667" s="30"/>
      <c r="C667" s="169"/>
      <c r="D667" s="31"/>
      <c r="E667" s="30"/>
      <c r="F667" s="13"/>
      <c r="G667" s="13"/>
      <c r="H667" s="13"/>
      <c r="I667" s="14"/>
      <c r="K667" s="285"/>
      <c r="L667" s="319"/>
    </row>
    <row r="668" spans="1:12" s="25" customFormat="1">
      <c r="A668" s="15"/>
      <c r="B668" s="30"/>
      <c r="C668" s="169"/>
      <c r="D668" s="31"/>
      <c r="E668" s="30"/>
      <c r="F668" s="13"/>
      <c r="G668" s="13"/>
      <c r="H668" s="13"/>
      <c r="I668" s="14"/>
      <c r="K668" s="285"/>
      <c r="L668" s="319"/>
    </row>
    <row r="669" spans="1:12" s="25" customFormat="1">
      <c r="A669" s="15"/>
      <c r="B669" s="30"/>
      <c r="C669" s="169"/>
      <c r="D669" s="31"/>
      <c r="E669" s="30"/>
      <c r="F669" s="13"/>
      <c r="G669" s="13"/>
      <c r="H669" s="13"/>
      <c r="I669" s="14"/>
      <c r="K669" s="285"/>
      <c r="L669" s="319"/>
    </row>
    <row r="670" spans="1:12" s="25" customFormat="1">
      <c r="A670" s="15"/>
      <c r="B670" s="30"/>
      <c r="C670" s="169"/>
      <c r="D670" s="31"/>
      <c r="E670" s="30"/>
      <c r="F670" s="13"/>
      <c r="G670" s="13"/>
      <c r="H670" s="13"/>
      <c r="I670" s="14"/>
      <c r="K670" s="285"/>
      <c r="L670" s="319"/>
    </row>
    <row r="671" spans="1:12" s="25" customFormat="1">
      <c r="A671" s="15"/>
      <c r="B671" s="30"/>
      <c r="C671" s="169"/>
      <c r="D671" s="31"/>
      <c r="E671" s="30"/>
      <c r="F671" s="13"/>
      <c r="G671" s="13"/>
      <c r="H671" s="13"/>
      <c r="I671" s="14"/>
      <c r="K671" s="285"/>
      <c r="L671" s="319"/>
    </row>
    <row r="672" spans="1:12" s="25" customFormat="1">
      <c r="A672" s="15"/>
      <c r="B672" s="30"/>
      <c r="C672" s="169"/>
      <c r="D672" s="31"/>
      <c r="E672" s="30"/>
      <c r="F672" s="13"/>
      <c r="G672" s="13"/>
      <c r="H672" s="13"/>
      <c r="I672" s="14"/>
      <c r="K672" s="285"/>
      <c r="L672" s="319"/>
    </row>
    <row r="673" spans="1:12" s="25" customFormat="1">
      <c r="A673" s="15"/>
      <c r="B673" s="30"/>
      <c r="C673" s="169"/>
      <c r="D673" s="31"/>
      <c r="E673" s="30"/>
      <c r="F673" s="13"/>
      <c r="G673" s="13"/>
      <c r="H673" s="13"/>
      <c r="I673" s="14"/>
      <c r="K673" s="285"/>
      <c r="L673" s="319"/>
    </row>
    <row r="674" spans="1:12" s="25" customFormat="1">
      <c r="A674" s="15"/>
      <c r="B674" s="30"/>
      <c r="C674" s="169"/>
      <c r="D674" s="31"/>
      <c r="E674" s="30"/>
      <c r="F674" s="13"/>
      <c r="G674" s="13"/>
      <c r="H674" s="13"/>
      <c r="I674" s="14"/>
      <c r="K674" s="285"/>
      <c r="L674" s="319"/>
    </row>
    <row r="675" spans="1:12" s="25" customFormat="1">
      <c r="A675" s="15"/>
      <c r="B675" s="30"/>
      <c r="C675" s="169"/>
      <c r="D675" s="31"/>
      <c r="E675" s="30"/>
      <c r="F675" s="13"/>
      <c r="G675" s="13"/>
      <c r="H675" s="13"/>
      <c r="I675" s="14"/>
      <c r="K675" s="285"/>
      <c r="L675" s="319"/>
    </row>
    <row r="676" spans="1:12" s="25" customFormat="1">
      <c r="A676" s="15"/>
      <c r="B676" s="30"/>
      <c r="C676" s="169"/>
      <c r="D676" s="31"/>
      <c r="E676" s="30"/>
      <c r="F676" s="13"/>
      <c r="G676" s="13"/>
      <c r="H676" s="13"/>
      <c r="I676" s="14"/>
      <c r="K676" s="285"/>
      <c r="L676" s="319"/>
    </row>
    <row r="677" spans="1:12" s="25" customFormat="1">
      <c r="A677" s="15"/>
      <c r="B677" s="30"/>
      <c r="C677" s="169"/>
      <c r="D677" s="31"/>
      <c r="E677" s="30"/>
      <c r="F677" s="13"/>
      <c r="G677" s="13"/>
      <c r="H677" s="13"/>
      <c r="I677" s="14"/>
      <c r="K677" s="285"/>
      <c r="L677" s="319"/>
    </row>
    <row r="678" spans="1:12" s="25" customFormat="1">
      <c r="A678" s="15"/>
      <c r="B678" s="30"/>
      <c r="C678" s="169"/>
      <c r="D678" s="31"/>
      <c r="E678" s="30"/>
      <c r="F678" s="13"/>
      <c r="G678" s="13"/>
      <c r="H678" s="13"/>
      <c r="I678" s="14"/>
      <c r="K678" s="285"/>
      <c r="L678" s="319"/>
    </row>
    <row r="679" spans="1:12" s="25" customFormat="1">
      <c r="A679" s="15"/>
      <c r="B679" s="30"/>
      <c r="C679" s="169"/>
      <c r="D679" s="31"/>
      <c r="E679" s="30"/>
      <c r="F679" s="13"/>
      <c r="G679" s="13"/>
      <c r="H679" s="13"/>
      <c r="I679" s="14"/>
      <c r="K679" s="285"/>
      <c r="L679" s="319"/>
    </row>
    <row r="680" spans="1:12" s="25" customFormat="1">
      <c r="A680" s="15"/>
      <c r="B680" s="30"/>
      <c r="C680" s="169"/>
      <c r="D680" s="31"/>
      <c r="E680" s="30"/>
      <c r="F680" s="13"/>
      <c r="G680" s="13"/>
      <c r="H680" s="13"/>
      <c r="I680" s="14"/>
      <c r="K680" s="285"/>
      <c r="L680" s="319"/>
    </row>
    <row r="681" spans="1:12" s="25" customFormat="1">
      <c r="A681" s="15"/>
      <c r="B681" s="30"/>
      <c r="C681" s="169"/>
      <c r="D681" s="31"/>
      <c r="E681" s="30"/>
      <c r="F681" s="13"/>
      <c r="G681" s="13"/>
      <c r="H681" s="13"/>
      <c r="I681" s="14"/>
      <c r="K681" s="285"/>
      <c r="L681" s="319"/>
    </row>
    <row r="682" spans="1:12" s="25" customFormat="1">
      <c r="A682" s="15"/>
      <c r="B682" s="30"/>
      <c r="C682" s="169"/>
      <c r="D682" s="31"/>
      <c r="E682" s="30"/>
      <c r="F682" s="13"/>
      <c r="G682" s="13"/>
      <c r="H682" s="13"/>
      <c r="I682" s="14"/>
      <c r="K682" s="285"/>
      <c r="L682" s="319"/>
    </row>
    <row r="683" spans="1:12" s="25" customFormat="1">
      <c r="A683" s="15"/>
      <c r="B683" s="30"/>
      <c r="C683" s="169"/>
      <c r="D683" s="31"/>
      <c r="E683" s="30"/>
      <c r="F683" s="13"/>
      <c r="G683" s="13"/>
      <c r="H683" s="13"/>
      <c r="I683" s="14"/>
      <c r="K683" s="285"/>
      <c r="L683" s="319"/>
    </row>
    <row r="684" spans="1:12" s="25" customFormat="1">
      <c r="A684" s="15"/>
      <c r="B684" s="30"/>
      <c r="C684" s="169"/>
      <c r="D684" s="31"/>
      <c r="E684" s="30"/>
      <c r="F684" s="13"/>
      <c r="G684" s="13"/>
      <c r="H684" s="13"/>
      <c r="I684" s="14"/>
      <c r="K684" s="285"/>
      <c r="L684" s="319"/>
    </row>
    <row r="685" spans="1:12" s="25" customFormat="1">
      <c r="A685" s="15"/>
      <c r="B685" s="30"/>
      <c r="C685" s="169"/>
      <c r="D685" s="31"/>
      <c r="E685" s="30"/>
      <c r="F685" s="13"/>
      <c r="G685" s="13"/>
      <c r="H685" s="13"/>
      <c r="I685" s="14"/>
      <c r="K685" s="285"/>
      <c r="L685" s="319"/>
    </row>
    <row r="686" spans="1:12" s="25" customFormat="1">
      <c r="A686" s="15"/>
      <c r="B686" s="30"/>
      <c r="C686" s="169"/>
      <c r="D686" s="31"/>
      <c r="E686" s="30"/>
      <c r="F686" s="13"/>
      <c r="G686" s="13"/>
      <c r="H686" s="13"/>
      <c r="I686" s="14"/>
      <c r="K686" s="285"/>
      <c r="L686" s="319"/>
    </row>
    <row r="687" spans="1:12" s="25" customFormat="1">
      <c r="A687" s="15"/>
      <c r="B687" s="30"/>
      <c r="C687" s="169"/>
      <c r="D687" s="31"/>
      <c r="E687" s="30"/>
      <c r="F687" s="13"/>
      <c r="G687" s="13"/>
      <c r="H687" s="13"/>
      <c r="I687" s="14"/>
      <c r="K687" s="285"/>
      <c r="L687" s="319"/>
    </row>
    <row r="688" spans="1:12" s="25" customFormat="1">
      <c r="A688" s="15"/>
      <c r="B688" s="30"/>
      <c r="C688" s="169"/>
      <c r="D688" s="31"/>
      <c r="E688" s="30"/>
      <c r="F688" s="13"/>
      <c r="G688" s="13"/>
      <c r="H688" s="13"/>
      <c r="I688" s="14"/>
      <c r="K688" s="285"/>
      <c r="L688" s="319"/>
    </row>
    <row r="689" spans="1:12" s="25" customFormat="1">
      <c r="A689" s="15"/>
      <c r="B689" s="30"/>
      <c r="C689" s="169"/>
      <c r="D689" s="31"/>
      <c r="E689" s="30"/>
      <c r="F689" s="13"/>
      <c r="G689" s="13"/>
      <c r="H689" s="13"/>
      <c r="I689" s="14"/>
      <c r="K689" s="285"/>
      <c r="L689" s="319"/>
    </row>
    <row r="690" spans="1:12" s="25" customFormat="1">
      <c r="A690" s="15"/>
      <c r="B690" s="30"/>
      <c r="C690" s="169"/>
      <c r="D690" s="31"/>
      <c r="E690" s="30"/>
      <c r="F690" s="13"/>
      <c r="G690" s="13"/>
      <c r="H690" s="13"/>
      <c r="I690" s="14"/>
      <c r="K690" s="285"/>
      <c r="L690" s="319"/>
    </row>
    <row r="691" spans="1:12" s="25" customFormat="1">
      <c r="A691" s="15"/>
      <c r="B691" s="30"/>
      <c r="C691" s="169"/>
      <c r="D691" s="31"/>
      <c r="E691" s="30"/>
      <c r="F691" s="13"/>
      <c r="G691" s="13"/>
      <c r="H691" s="13"/>
      <c r="I691" s="14"/>
      <c r="K691" s="285"/>
      <c r="L691" s="319"/>
    </row>
    <row r="692" spans="1:12" s="25" customFormat="1">
      <c r="A692" s="15"/>
      <c r="B692" s="30"/>
      <c r="C692" s="169"/>
      <c r="D692" s="31"/>
      <c r="E692" s="30"/>
      <c r="F692" s="13"/>
      <c r="G692" s="13"/>
      <c r="H692" s="13"/>
      <c r="I692" s="14"/>
      <c r="K692" s="285"/>
      <c r="L692" s="319"/>
    </row>
    <row r="693" spans="1:12" s="25" customFormat="1">
      <c r="A693" s="15"/>
      <c r="B693" s="30"/>
      <c r="C693" s="169"/>
      <c r="D693" s="31"/>
      <c r="E693" s="30"/>
      <c r="F693" s="13"/>
      <c r="G693" s="13"/>
      <c r="H693" s="13"/>
      <c r="I693" s="14"/>
      <c r="K693" s="285"/>
      <c r="L693" s="319"/>
    </row>
    <row r="694" spans="1:12" s="25" customFormat="1">
      <c r="A694" s="15"/>
      <c r="B694" s="30"/>
      <c r="C694" s="169"/>
      <c r="D694" s="31"/>
      <c r="E694" s="30"/>
      <c r="F694" s="13"/>
      <c r="G694" s="13"/>
      <c r="H694" s="13"/>
      <c r="I694" s="14"/>
      <c r="K694" s="285"/>
      <c r="L694" s="319"/>
    </row>
    <row r="695" spans="1:12" s="25" customFormat="1">
      <c r="A695" s="15"/>
      <c r="B695" s="30"/>
      <c r="C695" s="169"/>
      <c r="D695" s="31"/>
      <c r="E695" s="30"/>
      <c r="F695" s="13"/>
      <c r="G695" s="13"/>
      <c r="H695" s="13"/>
      <c r="I695" s="14"/>
      <c r="K695" s="285"/>
      <c r="L695" s="319"/>
    </row>
    <row r="696" spans="1:12" s="25" customFormat="1">
      <c r="A696" s="15"/>
      <c r="B696" s="30"/>
      <c r="C696" s="169"/>
      <c r="D696" s="31"/>
      <c r="E696" s="30"/>
      <c r="F696" s="13"/>
      <c r="G696" s="13"/>
      <c r="H696" s="13"/>
      <c r="I696" s="14"/>
      <c r="K696" s="285"/>
      <c r="L696" s="319"/>
    </row>
    <row r="697" spans="1:12" s="25" customFormat="1">
      <c r="A697" s="15"/>
      <c r="B697" s="30"/>
      <c r="C697" s="169"/>
      <c r="D697" s="31"/>
      <c r="E697" s="30"/>
      <c r="F697" s="13"/>
      <c r="G697" s="13"/>
      <c r="H697" s="13"/>
      <c r="I697" s="14"/>
      <c r="K697" s="285"/>
      <c r="L697" s="319"/>
    </row>
    <row r="698" spans="1:12" s="25" customFormat="1">
      <c r="A698" s="15"/>
      <c r="B698" s="30"/>
      <c r="C698" s="169"/>
      <c r="D698" s="31"/>
      <c r="E698" s="30"/>
      <c r="F698" s="13"/>
      <c r="G698" s="13"/>
      <c r="H698" s="13"/>
      <c r="I698" s="14"/>
      <c r="K698" s="285"/>
      <c r="L698" s="319"/>
    </row>
    <row r="699" spans="1:12" s="25" customFormat="1">
      <c r="A699" s="15"/>
      <c r="B699" s="30"/>
      <c r="C699" s="169"/>
      <c r="D699" s="31"/>
      <c r="E699" s="30"/>
      <c r="F699" s="13"/>
      <c r="G699" s="13"/>
      <c r="H699" s="13"/>
      <c r="I699" s="14"/>
      <c r="K699" s="285"/>
      <c r="L699" s="319"/>
    </row>
    <row r="700" spans="1:12" s="25" customFormat="1">
      <c r="A700" s="15"/>
      <c r="B700" s="30"/>
      <c r="C700" s="169"/>
      <c r="D700" s="31"/>
      <c r="E700" s="30"/>
      <c r="F700" s="13"/>
      <c r="G700" s="13"/>
      <c r="H700" s="13"/>
      <c r="I700" s="14"/>
      <c r="K700" s="285"/>
      <c r="L700" s="319"/>
    </row>
    <row r="701" spans="1:12" s="25" customFormat="1">
      <c r="A701" s="15"/>
      <c r="B701" s="30"/>
      <c r="C701" s="169"/>
      <c r="D701" s="31"/>
      <c r="E701" s="30"/>
      <c r="F701" s="13"/>
      <c r="G701" s="13"/>
      <c r="H701" s="13"/>
      <c r="I701" s="14"/>
      <c r="K701" s="285"/>
      <c r="L701" s="319"/>
    </row>
    <row r="702" spans="1:12" s="25" customFormat="1">
      <c r="A702" s="15"/>
      <c r="B702" s="30"/>
      <c r="C702" s="169"/>
      <c r="D702" s="31"/>
      <c r="E702" s="30"/>
      <c r="F702" s="13"/>
      <c r="G702" s="13"/>
      <c r="H702" s="13"/>
      <c r="I702" s="14"/>
      <c r="K702" s="285"/>
      <c r="L702" s="319"/>
    </row>
    <row r="703" spans="1:12" s="25" customFormat="1">
      <c r="A703" s="15"/>
      <c r="B703" s="30"/>
      <c r="C703" s="169"/>
      <c r="D703" s="31"/>
      <c r="E703" s="30"/>
      <c r="F703" s="13"/>
      <c r="G703" s="13"/>
      <c r="H703" s="13"/>
      <c r="I703" s="14"/>
      <c r="K703" s="285"/>
      <c r="L703" s="319"/>
    </row>
    <row r="704" spans="1:12" s="25" customFormat="1">
      <c r="A704" s="15"/>
      <c r="B704" s="30"/>
      <c r="C704" s="169"/>
      <c r="D704" s="31"/>
      <c r="E704" s="30"/>
      <c r="F704" s="13"/>
      <c r="G704" s="13"/>
      <c r="H704" s="13"/>
      <c r="I704" s="14"/>
      <c r="K704" s="285"/>
      <c r="L704" s="319"/>
    </row>
    <row r="705" spans="1:12" s="25" customFormat="1">
      <c r="A705" s="15"/>
      <c r="B705" s="30"/>
      <c r="C705" s="169"/>
      <c r="D705" s="31"/>
      <c r="E705" s="30"/>
      <c r="F705" s="13"/>
      <c r="G705" s="13"/>
      <c r="H705" s="13"/>
      <c r="I705" s="14"/>
      <c r="K705" s="285"/>
      <c r="L705" s="319"/>
    </row>
    <row r="706" spans="1:12" s="25" customFormat="1">
      <c r="A706" s="15"/>
      <c r="B706" s="30"/>
      <c r="C706" s="169"/>
      <c r="D706" s="31"/>
      <c r="E706" s="30"/>
      <c r="F706" s="13"/>
      <c r="G706" s="13"/>
      <c r="H706" s="13"/>
      <c r="I706" s="14"/>
      <c r="K706" s="285"/>
      <c r="L706" s="319"/>
    </row>
    <row r="707" spans="1:12" s="25" customFormat="1">
      <c r="A707" s="15"/>
      <c r="B707" s="30"/>
      <c r="C707" s="169"/>
      <c r="D707" s="31"/>
      <c r="E707" s="30"/>
      <c r="F707" s="13"/>
      <c r="G707" s="13"/>
      <c r="H707" s="13"/>
      <c r="I707" s="14"/>
      <c r="K707" s="285"/>
      <c r="L707" s="319"/>
    </row>
    <row r="708" spans="1:12" s="25" customFormat="1">
      <c r="A708" s="15"/>
      <c r="B708" s="30"/>
      <c r="C708" s="169"/>
      <c r="D708" s="31"/>
      <c r="E708" s="30"/>
      <c r="F708" s="13"/>
      <c r="G708" s="13"/>
      <c r="H708" s="13"/>
      <c r="I708" s="14"/>
      <c r="K708" s="285"/>
      <c r="L708" s="319"/>
    </row>
    <row r="709" spans="1:12" s="25" customFormat="1">
      <c r="A709" s="15"/>
      <c r="B709" s="30"/>
      <c r="C709" s="169"/>
      <c r="D709" s="31"/>
      <c r="E709" s="30"/>
      <c r="F709" s="13"/>
      <c r="G709" s="13"/>
      <c r="H709" s="13"/>
      <c r="I709" s="14"/>
      <c r="K709" s="285"/>
      <c r="L709" s="319"/>
    </row>
    <row r="710" spans="1:12" s="25" customFormat="1">
      <c r="A710" s="15"/>
      <c r="B710" s="30"/>
      <c r="C710" s="169"/>
      <c r="D710" s="31"/>
      <c r="E710" s="30"/>
      <c r="F710" s="13"/>
      <c r="G710" s="13"/>
      <c r="H710" s="13"/>
      <c r="I710" s="14"/>
      <c r="K710" s="285"/>
      <c r="L710" s="319"/>
    </row>
    <row r="711" spans="1:12" s="25" customFormat="1">
      <c r="A711" s="15"/>
      <c r="B711" s="30"/>
      <c r="C711" s="169"/>
      <c r="D711" s="31"/>
      <c r="E711" s="30"/>
      <c r="F711" s="13"/>
      <c r="G711" s="13"/>
      <c r="H711" s="13"/>
      <c r="I711" s="14"/>
      <c r="K711" s="285"/>
      <c r="L711" s="319"/>
    </row>
    <row r="712" spans="1:12" s="25" customFormat="1">
      <c r="A712" s="15"/>
      <c r="B712" s="30"/>
      <c r="C712" s="169"/>
      <c r="D712" s="31"/>
      <c r="E712" s="30"/>
      <c r="F712" s="13"/>
      <c r="G712" s="13"/>
      <c r="H712" s="13"/>
      <c r="I712" s="14"/>
      <c r="K712" s="285"/>
      <c r="L712" s="319"/>
    </row>
    <row r="713" spans="1:12" s="25" customFormat="1">
      <c r="A713" s="15"/>
      <c r="B713" s="30"/>
      <c r="C713" s="169"/>
      <c r="D713" s="31"/>
      <c r="E713" s="30"/>
      <c r="F713" s="13"/>
      <c r="G713" s="13"/>
      <c r="H713" s="13"/>
      <c r="I713" s="14"/>
      <c r="K713" s="285"/>
      <c r="L713" s="319"/>
    </row>
    <row r="714" spans="1:12" s="25" customFormat="1">
      <c r="A714" s="15"/>
      <c r="B714" s="30"/>
      <c r="C714" s="169"/>
      <c r="D714" s="31"/>
      <c r="E714" s="30"/>
      <c r="F714" s="13"/>
      <c r="G714" s="13"/>
      <c r="H714" s="13"/>
      <c r="I714" s="14"/>
      <c r="K714" s="285"/>
      <c r="L714" s="319"/>
    </row>
    <row r="715" spans="1:12" s="25" customFormat="1">
      <c r="A715" s="15"/>
      <c r="B715" s="30"/>
      <c r="C715" s="169"/>
      <c r="D715" s="31"/>
      <c r="E715" s="30"/>
      <c r="F715" s="13"/>
      <c r="G715" s="13"/>
      <c r="H715" s="13"/>
      <c r="I715" s="14"/>
      <c r="K715" s="285"/>
      <c r="L715" s="319"/>
    </row>
    <row r="716" spans="1:12" s="25" customFormat="1">
      <c r="A716" s="15"/>
      <c r="B716" s="30"/>
      <c r="C716" s="169"/>
      <c r="D716" s="31"/>
      <c r="E716" s="30"/>
      <c r="F716" s="13"/>
      <c r="G716" s="13"/>
      <c r="H716" s="13"/>
      <c r="I716" s="14"/>
      <c r="K716" s="285"/>
      <c r="L716" s="319"/>
    </row>
    <row r="717" spans="1:12" s="25" customFormat="1">
      <c r="A717" s="15"/>
      <c r="B717" s="30"/>
      <c r="C717" s="169"/>
      <c r="D717" s="31"/>
      <c r="E717" s="30"/>
      <c r="F717" s="13"/>
      <c r="G717" s="13"/>
      <c r="H717" s="13"/>
      <c r="I717" s="14"/>
      <c r="K717" s="285"/>
      <c r="L717" s="319"/>
    </row>
    <row r="718" spans="1:12" s="25" customFormat="1">
      <c r="A718" s="15"/>
      <c r="B718" s="30"/>
      <c r="C718" s="169"/>
      <c r="D718" s="31"/>
      <c r="E718" s="30"/>
      <c r="F718" s="13"/>
      <c r="G718" s="13"/>
      <c r="H718" s="13"/>
      <c r="I718" s="14"/>
      <c r="K718" s="285"/>
      <c r="L718" s="319"/>
    </row>
    <row r="719" spans="1:12" s="25" customFormat="1">
      <c r="A719" s="15"/>
      <c r="B719" s="30"/>
      <c r="C719" s="169"/>
      <c r="D719" s="31"/>
      <c r="E719" s="30"/>
      <c r="F719" s="13"/>
      <c r="G719" s="13"/>
      <c r="H719" s="13"/>
      <c r="I719" s="14"/>
      <c r="K719" s="285"/>
      <c r="L719" s="319"/>
    </row>
    <row r="720" spans="1:12" s="25" customFormat="1">
      <c r="A720" s="15"/>
      <c r="B720" s="30"/>
      <c r="C720" s="169"/>
      <c r="D720" s="31"/>
      <c r="E720" s="30"/>
      <c r="F720" s="13"/>
      <c r="G720" s="13"/>
      <c r="H720" s="13"/>
      <c r="I720" s="14"/>
      <c r="K720" s="285"/>
      <c r="L720" s="319"/>
    </row>
    <row r="721" spans="1:12" s="25" customFormat="1">
      <c r="A721" s="15"/>
      <c r="B721" s="30"/>
      <c r="C721" s="169"/>
      <c r="D721" s="31"/>
      <c r="E721" s="30"/>
      <c r="F721" s="13"/>
      <c r="G721" s="13"/>
      <c r="H721" s="13"/>
      <c r="I721" s="14"/>
      <c r="K721" s="285"/>
      <c r="L721" s="319"/>
    </row>
    <row r="722" spans="1:12" s="25" customFormat="1">
      <c r="A722" s="15"/>
      <c r="B722" s="30"/>
      <c r="C722" s="169"/>
      <c r="D722" s="31"/>
      <c r="E722" s="30"/>
      <c r="F722" s="13"/>
      <c r="G722" s="13"/>
      <c r="H722" s="13"/>
      <c r="I722" s="14"/>
      <c r="K722" s="285"/>
      <c r="L722" s="319"/>
    </row>
    <row r="723" spans="1:12" s="25" customFormat="1">
      <c r="A723" s="15"/>
      <c r="B723" s="30"/>
      <c r="C723" s="169"/>
      <c r="D723" s="31"/>
      <c r="E723" s="30"/>
      <c r="F723" s="13"/>
      <c r="G723" s="13"/>
      <c r="H723" s="13"/>
      <c r="I723" s="14"/>
      <c r="K723" s="285"/>
      <c r="L723" s="319"/>
    </row>
    <row r="724" spans="1:12" s="25" customFormat="1">
      <c r="A724" s="15"/>
      <c r="B724" s="30"/>
      <c r="C724" s="169"/>
      <c r="D724" s="31"/>
      <c r="E724" s="30"/>
      <c r="F724" s="13"/>
      <c r="G724" s="13"/>
      <c r="H724" s="13"/>
      <c r="I724" s="14"/>
      <c r="K724" s="285"/>
      <c r="L724" s="319"/>
    </row>
    <row r="725" spans="1:12" s="25" customFormat="1">
      <c r="A725" s="15"/>
      <c r="B725" s="30"/>
      <c r="C725" s="169"/>
      <c r="D725" s="31"/>
      <c r="E725" s="30"/>
      <c r="F725" s="13"/>
      <c r="G725" s="13"/>
      <c r="H725" s="13"/>
      <c r="I725" s="14"/>
      <c r="K725" s="285"/>
      <c r="L725" s="319"/>
    </row>
    <row r="726" spans="1:12" s="25" customFormat="1">
      <c r="A726" s="15"/>
      <c r="B726" s="30"/>
      <c r="C726" s="169"/>
      <c r="D726" s="31"/>
      <c r="E726" s="30"/>
      <c r="F726" s="13"/>
      <c r="G726" s="13"/>
      <c r="H726" s="13"/>
      <c r="I726" s="14"/>
      <c r="K726" s="285"/>
      <c r="L726" s="319"/>
    </row>
    <row r="727" spans="1:12" s="25" customFormat="1">
      <c r="A727" s="15"/>
      <c r="B727" s="30"/>
      <c r="C727" s="169"/>
      <c r="D727" s="31"/>
      <c r="E727" s="30"/>
      <c r="F727" s="13"/>
      <c r="G727" s="13"/>
      <c r="H727" s="13"/>
      <c r="I727" s="14"/>
      <c r="K727" s="285"/>
      <c r="L727" s="319"/>
    </row>
    <row r="728" spans="1:12" s="25" customFormat="1">
      <c r="A728" s="15"/>
      <c r="B728" s="30"/>
      <c r="C728" s="169"/>
      <c r="D728" s="31"/>
      <c r="E728" s="30"/>
      <c r="F728" s="13"/>
      <c r="G728" s="13"/>
      <c r="H728" s="13"/>
      <c r="I728" s="14"/>
      <c r="K728" s="285"/>
      <c r="L728" s="319"/>
    </row>
    <row r="729" spans="1:12" s="25" customFormat="1">
      <c r="A729" s="15"/>
      <c r="B729" s="30"/>
      <c r="C729" s="169"/>
      <c r="D729" s="31"/>
      <c r="E729" s="30"/>
      <c r="F729" s="13"/>
      <c r="G729" s="13"/>
      <c r="H729" s="13"/>
      <c r="I729" s="14"/>
      <c r="K729" s="285"/>
      <c r="L729" s="319"/>
    </row>
    <row r="730" spans="1:12" s="25" customFormat="1">
      <c r="A730" s="15"/>
      <c r="B730" s="30"/>
      <c r="C730" s="169"/>
      <c r="D730" s="31"/>
      <c r="E730" s="30"/>
      <c r="F730" s="13"/>
      <c r="G730" s="13"/>
      <c r="H730" s="13"/>
      <c r="I730" s="14"/>
      <c r="K730" s="285"/>
      <c r="L730" s="319"/>
    </row>
    <row r="731" spans="1:12" s="25" customFormat="1">
      <c r="A731" s="15"/>
      <c r="B731" s="30"/>
      <c r="C731" s="169"/>
      <c r="D731" s="31"/>
      <c r="E731" s="30"/>
      <c r="F731" s="13"/>
      <c r="G731" s="13"/>
      <c r="H731" s="13"/>
      <c r="I731" s="14"/>
      <c r="K731" s="285"/>
      <c r="L731" s="319"/>
    </row>
    <row r="732" spans="1:12" s="25" customFormat="1">
      <c r="A732" s="15"/>
      <c r="B732" s="30"/>
      <c r="C732" s="169"/>
      <c r="D732" s="31"/>
      <c r="E732" s="30"/>
      <c r="F732" s="13"/>
      <c r="G732" s="13"/>
      <c r="H732" s="13"/>
      <c r="I732" s="14"/>
      <c r="K732" s="285"/>
      <c r="L732" s="319"/>
    </row>
    <row r="733" spans="1:12" s="25" customFormat="1">
      <c r="A733" s="15"/>
      <c r="B733" s="30"/>
      <c r="C733" s="169"/>
      <c r="D733" s="31"/>
      <c r="E733" s="30"/>
      <c r="F733" s="13"/>
      <c r="G733" s="13"/>
      <c r="H733" s="13"/>
      <c r="I733" s="14"/>
      <c r="K733" s="285"/>
      <c r="L733" s="319"/>
    </row>
    <row r="734" spans="1:12" s="25" customFormat="1">
      <c r="A734" s="15"/>
      <c r="B734" s="30"/>
      <c r="C734" s="169"/>
      <c r="D734" s="31"/>
      <c r="E734" s="30"/>
      <c r="F734" s="13"/>
      <c r="G734" s="13"/>
      <c r="H734" s="13"/>
      <c r="I734" s="14"/>
      <c r="K734" s="285"/>
      <c r="L734" s="319"/>
    </row>
    <row r="735" spans="1:12" s="25" customFormat="1">
      <c r="A735" s="15"/>
      <c r="B735" s="30"/>
      <c r="C735" s="169"/>
      <c r="D735" s="31"/>
      <c r="E735" s="30"/>
      <c r="F735" s="13"/>
      <c r="G735" s="13"/>
      <c r="H735" s="13"/>
      <c r="I735" s="14"/>
      <c r="K735" s="285"/>
      <c r="L735" s="319"/>
    </row>
    <row r="736" spans="1:12" s="25" customFormat="1">
      <c r="A736" s="15"/>
      <c r="B736" s="30"/>
      <c r="C736" s="169"/>
      <c r="D736" s="31"/>
      <c r="E736" s="30"/>
      <c r="F736" s="13"/>
      <c r="G736" s="13"/>
      <c r="H736" s="13"/>
      <c r="I736" s="14"/>
      <c r="K736" s="285"/>
      <c r="L736" s="319"/>
    </row>
    <row r="737" spans="1:12" s="25" customFormat="1">
      <c r="A737" s="15"/>
      <c r="B737" s="30"/>
      <c r="C737" s="169"/>
      <c r="D737" s="31"/>
      <c r="E737" s="30"/>
      <c r="F737" s="13"/>
      <c r="G737" s="13"/>
      <c r="H737" s="13"/>
      <c r="I737" s="14"/>
      <c r="K737" s="285"/>
      <c r="L737" s="319"/>
    </row>
    <row r="738" spans="1:12" s="25" customFormat="1">
      <c r="A738" s="15"/>
      <c r="B738" s="30"/>
      <c r="C738" s="169"/>
      <c r="D738" s="31"/>
      <c r="E738" s="30"/>
      <c r="F738" s="13"/>
      <c r="G738" s="13"/>
      <c r="H738" s="13"/>
      <c r="I738" s="14"/>
      <c r="K738" s="285"/>
      <c r="L738" s="319"/>
    </row>
    <row r="739" spans="1:12" s="25" customFormat="1">
      <c r="A739" s="15"/>
      <c r="B739" s="30"/>
      <c r="C739" s="169"/>
      <c r="D739" s="31"/>
      <c r="E739" s="30"/>
      <c r="F739" s="13"/>
      <c r="G739" s="13"/>
      <c r="H739" s="13"/>
      <c r="I739" s="14"/>
      <c r="K739" s="285"/>
      <c r="L739" s="319"/>
    </row>
    <row r="740" spans="1:12" s="25" customFormat="1">
      <c r="A740" s="15"/>
      <c r="B740" s="30"/>
      <c r="C740" s="169"/>
      <c r="D740" s="31"/>
      <c r="E740" s="30"/>
      <c r="F740" s="13"/>
      <c r="G740" s="13"/>
      <c r="H740" s="13"/>
      <c r="I740" s="14"/>
      <c r="K740" s="285"/>
      <c r="L740" s="319"/>
    </row>
    <row r="741" spans="1:12" s="25" customFormat="1">
      <c r="A741" s="15"/>
      <c r="B741" s="30"/>
      <c r="C741" s="169"/>
      <c r="D741" s="31"/>
      <c r="E741" s="30"/>
      <c r="F741" s="13"/>
      <c r="G741" s="13"/>
      <c r="H741" s="13"/>
      <c r="I741" s="14"/>
      <c r="K741" s="285"/>
      <c r="L741" s="319"/>
    </row>
    <row r="742" spans="1:12" s="25" customFormat="1">
      <c r="A742" s="15"/>
      <c r="B742" s="30"/>
      <c r="C742" s="169"/>
      <c r="D742" s="31"/>
      <c r="E742" s="30"/>
      <c r="F742" s="13"/>
      <c r="G742" s="13"/>
      <c r="H742" s="13"/>
      <c r="I742" s="14"/>
      <c r="K742" s="285"/>
      <c r="L742" s="319"/>
    </row>
    <row r="743" spans="1:12" s="25" customFormat="1">
      <c r="A743" s="15"/>
      <c r="B743" s="30"/>
      <c r="C743" s="169"/>
      <c r="D743" s="31"/>
      <c r="E743" s="30"/>
      <c r="F743" s="13"/>
      <c r="G743" s="13"/>
      <c r="H743" s="13"/>
      <c r="I743" s="14"/>
      <c r="K743" s="285"/>
      <c r="L743" s="319"/>
    </row>
    <row r="744" spans="1:12" s="25" customFormat="1">
      <c r="A744" s="15"/>
      <c r="B744" s="30"/>
      <c r="C744" s="169"/>
      <c r="D744" s="31"/>
      <c r="E744" s="30"/>
      <c r="F744" s="13"/>
      <c r="G744" s="13"/>
      <c r="H744" s="13"/>
      <c r="I744" s="14"/>
      <c r="K744" s="285"/>
      <c r="L744" s="319"/>
    </row>
    <row r="745" spans="1:12" s="25" customFormat="1">
      <c r="A745" s="15"/>
      <c r="B745" s="30"/>
      <c r="C745" s="169"/>
      <c r="D745" s="31"/>
      <c r="E745" s="30"/>
      <c r="F745" s="13"/>
      <c r="G745" s="13"/>
      <c r="H745" s="13"/>
      <c r="I745" s="14"/>
      <c r="K745" s="285"/>
      <c r="L745" s="319"/>
    </row>
    <row r="746" spans="1:12" s="25" customFormat="1">
      <c r="A746" s="15"/>
      <c r="B746" s="30"/>
      <c r="C746" s="169"/>
      <c r="D746" s="31"/>
      <c r="E746" s="30"/>
      <c r="F746" s="13"/>
      <c r="G746" s="13"/>
      <c r="H746" s="13"/>
      <c r="I746" s="14"/>
      <c r="K746" s="285"/>
      <c r="L746" s="319"/>
    </row>
    <row r="747" spans="1:12" s="25" customFormat="1">
      <c r="A747" s="15"/>
      <c r="B747" s="30"/>
      <c r="C747" s="169"/>
      <c r="D747" s="31"/>
      <c r="E747" s="30"/>
      <c r="F747" s="13"/>
      <c r="G747" s="13"/>
      <c r="H747" s="13"/>
      <c r="I747" s="14"/>
      <c r="K747" s="285"/>
      <c r="L747" s="319"/>
    </row>
    <row r="748" spans="1:12" s="25" customFormat="1">
      <c r="A748" s="15"/>
      <c r="B748" s="30"/>
      <c r="C748" s="169"/>
      <c r="D748" s="31"/>
      <c r="E748" s="30"/>
      <c r="F748" s="13"/>
      <c r="G748" s="13"/>
      <c r="H748" s="13"/>
      <c r="I748" s="14"/>
      <c r="K748" s="285"/>
      <c r="L748" s="319"/>
    </row>
    <row r="749" spans="1:12" s="25" customFormat="1">
      <c r="A749" s="15"/>
      <c r="B749" s="30"/>
      <c r="C749" s="169"/>
      <c r="D749" s="31"/>
      <c r="E749" s="30"/>
      <c r="F749" s="13"/>
      <c r="G749" s="13"/>
      <c r="H749" s="13"/>
      <c r="I749" s="14"/>
      <c r="K749" s="285"/>
      <c r="L749" s="319"/>
    </row>
    <row r="750" spans="1:12" s="25" customFormat="1">
      <c r="A750" s="15"/>
      <c r="B750" s="30"/>
      <c r="C750" s="169"/>
      <c r="D750" s="31"/>
      <c r="E750" s="30"/>
      <c r="F750" s="13"/>
      <c r="G750" s="13"/>
      <c r="H750" s="13"/>
      <c r="I750" s="14"/>
      <c r="K750" s="285"/>
      <c r="L750" s="319"/>
    </row>
    <row r="751" spans="1:12" s="25" customFormat="1">
      <c r="A751" s="15"/>
      <c r="B751" s="30"/>
      <c r="C751" s="169"/>
      <c r="D751" s="31"/>
      <c r="E751" s="30"/>
      <c r="F751" s="13"/>
      <c r="G751" s="13"/>
      <c r="H751" s="13"/>
      <c r="I751" s="14"/>
      <c r="K751" s="285"/>
      <c r="L751" s="319"/>
    </row>
    <row r="752" spans="1:12" s="25" customFormat="1">
      <c r="A752" s="15"/>
      <c r="B752" s="30"/>
      <c r="C752" s="169"/>
      <c r="D752" s="31"/>
      <c r="E752" s="30"/>
      <c r="F752" s="13"/>
      <c r="G752" s="13"/>
      <c r="H752" s="13"/>
      <c r="I752" s="14"/>
      <c r="K752" s="285"/>
      <c r="L752" s="319"/>
    </row>
    <row r="753" spans="1:12" s="25" customFormat="1">
      <c r="A753" s="15"/>
      <c r="B753" s="30"/>
      <c r="C753" s="169"/>
      <c r="D753" s="31"/>
      <c r="E753" s="30"/>
      <c r="F753" s="13"/>
      <c r="G753" s="13"/>
      <c r="H753" s="13"/>
      <c r="I753" s="14"/>
      <c r="K753" s="285"/>
      <c r="L753" s="319"/>
    </row>
    <row r="754" spans="1:12" s="25" customFormat="1">
      <c r="A754" s="15"/>
      <c r="B754" s="30"/>
      <c r="C754" s="169"/>
      <c r="D754" s="31"/>
      <c r="E754" s="30"/>
      <c r="F754" s="13"/>
      <c r="G754" s="13"/>
      <c r="H754" s="13"/>
      <c r="I754" s="14"/>
      <c r="K754" s="285"/>
      <c r="L754" s="319"/>
    </row>
    <row r="755" spans="1:12" s="25" customFormat="1">
      <c r="A755" s="15"/>
      <c r="B755" s="30"/>
      <c r="C755" s="169"/>
      <c r="D755" s="31"/>
      <c r="E755" s="30"/>
      <c r="F755" s="13"/>
      <c r="G755" s="13"/>
      <c r="H755" s="13"/>
      <c r="I755" s="14"/>
      <c r="K755" s="285"/>
      <c r="L755" s="319"/>
    </row>
    <row r="756" spans="1:12" s="25" customFormat="1">
      <c r="A756" s="15"/>
      <c r="B756" s="30"/>
      <c r="C756" s="169"/>
      <c r="D756" s="31"/>
      <c r="E756" s="30"/>
      <c r="F756" s="13"/>
      <c r="G756" s="13"/>
      <c r="H756" s="13"/>
      <c r="I756" s="14"/>
      <c r="K756" s="285"/>
      <c r="L756" s="319"/>
    </row>
    <row r="757" spans="1:12" s="25" customFormat="1">
      <c r="A757" s="15"/>
      <c r="B757" s="30"/>
      <c r="C757" s="169"/>
      <c r="D757" s="31"/>
      <c r="E757" s="30"/>
      <c r="F757" s="13"/>
      <c r="G757" s="13"/>
      <c r="H757" s="13"/>
      <c r="I757" s="14"/>
      <c r="K757" s="285"/>
      <c r="L757" s="319"/>
    </row>
    <row r="758" spans="1:12" s="25" customFormat="1">
      <c r="A758" s="15"/>
      <c r="B758" s="30"/>
      <c r="C758" s="169"/>
      <c r="D758" s="31"/>
      <c r="E758" s="30"/>
      <c r="F758" s="13"/>
      <c r="G758" s="13"/>
      <c r="H758" s="13"/>
      <c r="I758" s="14"/>
      <c r="K758" s="285"/>
      <c r="L758" s="319"/>
    </row>
    <row r="759" spans="1:12" s="25" customFormat="1">
      <c r="A759" s="15"/>
      <c r="B759" s="30"/>
      <c r="C759" s="169"/>
      <c r="D759" s="31"/>
      <c r="E759" s="30"/>
      <c r="F759" s="13"/>
      <c r="G759" s="13"/>
      <c r="H759" s="13"/>
      <c r="I759" s="14"/>
      <c r="K759" s="285"/>
      <c r="L759" s="319"/>
    </row>
    <row r="760" spans="1:12" s="25" customFormat="1">
      <c r="A760" s="15"/>
      <c r="B760" s="30"/>
      <c r="C760" s="169"/>
      <c r="D760" s="31"/>
      <c r="E760" s="30"/>
      <c r="F760" s="13"/>
      <c r="G760" s="13"/>
      <c r="H760" s="13"/>
      <c r="I760" s="14"/>
      <c r="K760" s="285"/>
      <c r="L760" s="319"/>
    </row>
    <row r="761" spans="1:12" s="25" customFormat="1">
      <c r="A761" s="15"/>
      <c r="B761" s="30"/>
      <c r="C761" s="169"/>
      <c r="D761" s="31"/>
      <c r="E761" s="30"/>
      <c r="F761" s="13"/>
      <c r="G761" s="13"/>
      <c r="H761" s="13"/>
      <c r="I761" s="14"/>
      <c r="K761" s="285"/>
      <c r="L761" s="319"/>
    </row>
    <row r="762" spans="1:12" s="25" customFormat="1">
      <c r="A762" s="15"/>
      <c r="B762" s="30"/>
      <c r="C762" s="169"/>
      <c r="D762" s="31"/>
      <c r="E762" s="30"/>
      <c r="F762" s="13"/>
      <c r="G762" s="13"/>
      <c r="H762" s="13"/>
      <c r="I762" s="14"/>
      <c r="K762" s="285"/>
      <c r="L762" s="319"/>
    </row>
    <row r="763" spans="1:12" s="25" customFormat="1">
      <c r="A763" s="15"/>
      <c r="B763" s="30"/>
      <c r="C763" s="169"/>
      <c r="D763" s="31"/>
      <c r="E763" s="30"/>
      <c r="F763" s="13"/>
      <c r="G763" s="13"/>
      <c r="H763" s="13"/>
      <c r="I763" s="14"/>
      <c r="K763" s="285"/>
      <c r="L763" s="319"/>
    </row>
    <row r="764" spans="1:12" s="25" customFormat="1">
      <c r="A764" s="15"/>
      <c r="B764" s="30"/>
      <c r="C764" s="169"/>
      <c r="D764" s="31"/>
      <c r="E764" s="30"/>
      <c r="F764" s="13"/>
      <c r="G764" s="13"/>
      <c r="H764" s="13"/>
      <c r="I764" s="14"/>
      <c r="K764" s="285"/>
      <c r="L764" s="319"/>
    </row>
    <row r="765" spans="1:12" s="25" customFormat="1">
      <c r="A765" s="15"/>
      <c r="B765" s="30"/>
      <c r="C765" s="169"/>
      <c r="D765" s="31"/>
      <c r="E765" s="30"/>
      <c r="F765" s="13"/>
      <c r="G765" s="13"/>
      <c r="H765" s="13"/>
      <c r="I765" s="14"/>
      <c r="K765" s="285"/>
      <c r="L765" s="319"/>
    </row>
    <row r="766" spans="1:12" s="25" customFormat="1">
      <c r="A766" s="15"/>
      <c r="B766" s="30"/>
      <c r="C766" s="169"/>
      <c r="D766" s="31"/>
      <c r="E766" s="30"/>
      <c r="F766" s="13"/>
      <c r="G766" s="13"/>
      <c r="H766" s="13"/>
      <c r="I766" s="14"/>
      <c r="K766" s="285"/>
      <c r="L766" s="319"/>
    </row>
    <row r="767" spans="1:12" s="25" customFormat="1">
      <c r="A767" s="15"/>
      <c r="B767" s="30"/>
      <c r="C767" s="169"/>
      <c r="D767" s="31"/>
      <c r="E767" s="30"/>
      <c r="F767" s="13"/>
      <c r="G767" s="13"/>
      <c r="H767" s="13"/>
      <c r="I767" s="14"/>
      <c r="K767" s="285"/>
      <c r="L767" s="319"/>
    </row>
    <row r="768" spans="1:12" s="25" customFormat="1">
      <c r="A768" s="15"/>
      <c r="B768" s="30"/>
      <c r="C768" s="169"/>
      <c r="D768" s="31"/>
      <c r="E768" s="30"/>
      <c r="F768" s="13"/>
      <c r="G768" s="13"/>
      <c r="H768" s="13"/>
      <c r="I768" s="14"/>
      <c r="K768" s="285"/>
      <c r="L768" s="319"/>
    </row>
    <row r="769" spans="1:12" s="25" customFormat="1">
      <c r="A769" s="15"/>
      <c r="B769" s="30"/>
      <c r="C769" s="169"/>
      <c r="D769" s="31"/>
      <c r="E769" s="30"/>
      <c r="F769" s="13"/>
      <c r="G769" s="13"/>
      <c r="H769" s="13"/>
      <c r="I769" s="14"/>
      <c r="K769" s="285"/>
      <c r="L769" s="319"/>
    </row>
    <row r="770" spans="1:12" s="25" customFormat="1">
      <c r="A770" s="15"/>
      <c r="B770" s="30"/>
      <c r="C770" s="169"/>
      <c r="D770" s="31"/>
      <c r="E770" s="30"/>
      <c r="F770" s="13"/>
      <c r="G770" s="13"/>
      <c r="H770" s="13"/>
      <c r="I770" s="14"/>
      <c r="K770" s="285"/>
      <c r="L770" s="319"/>
    </row>
    <row r="771" spans="1:12" s="25" customFormat="1">
      <c r="A771" s="15"/>
      <c r="B771" s="30"/>
      <c r="C771" s="169"/>
      <c r="D771" s="31"/>
      <c r="E771" s="30"/>
      <c r="F771" s="13"/>
      <c r="G771" s="13"/>
      <c r="H771" s="13"/>
      <c r="I771" s="14"/>
      <c r="K771" s="285"/>
      <c r="L771" s="319"/>
    </row>
    <row r="772" spans="1:12" s="25" customFormat="1">
      <c r="A772" s="15"/>
      <c r="B772" s="30"/>
      <c r="C772" s="169"/>
      <c r="D772" s="31"/>
      <c r="E772" s="30"/>
      <c r="F772" s="13"/>
      <c r="G772" s="13"/>
      <c r="H772" s="13"/>
      <c r="I772" s="14"/>
      <c r="K772" s="285"/>
      <c r="L772" s="319"/>
    </row>
    <row r="773" spans="1:12" s="25" customFormat="1">
      <c r="A773" s="15"/>
      <c r="B773" s="30"/>
      <c r="C773" s="169"/>
      <c r="D773" s="31"/>
      <c r="E773" s="30"/>
      <c r="F773" s="13"/>
      <c r="G773" s="13"/>
      <c r="H773" s="13"/>
      <c r="I773" s="14"/>
      <c r="K773" s="285"/>
      <c r="L773" s="319"/>
    </row>
    <row r="774" spans="1:12" s="25" customFormat="1">
      <c r="A774" s="15"/>
      <c r="B774" s="30"/>
      <c r="C774" s="169"/>
      <c r="D774" s="31"/>
      <c r="E774" s="30"/>
      <c r="F774" s="13"/>
      <c r="G774" s="13"/>
      <c r="H774" s="13"/>
      <c r="I774" s="14"/>
      <c r="K774" s="285"/>
      <c r="L774" s="319"/>
    </row>
    <row r="775" spans="1:12" s="25" customFormat="1">
      <c r="A775" s="15"/>
      <c r="B775" s="30"/>
      <c r="C775" s="169"/>
      <c r="D775" s="31"/>
      <c r="E775" s="30"/>
      <c r="F775" s="13"/>
      <c r="G775" s="13"/>
      <c r="H775" s="13"/>
      <c r="I775" s="14"/>
      <c r="K775" s="285"/>
      <c r="L775" s="319"/>
    </row>
    <row r="776" spans="1:12" s="25" customFormat="1">
      <c r="A776" s="15"/>
      <c r="B776" s="30"/>
      <c r="C776" s="169"/>
      <c r="D776" s="31"/>
      <c r="E776" s="30"/>
      <c r="F776" s="13"/>
      <c r="G776" s="13"/>
      <c r="H776" s="13"/>
      <c r="I776" s="14"/>
      <c r="K776" s="285"/>
      <c r="L776" s="319"/>
    </row>
    <row r="777" spans="1:12" s="25" customFormat="1">
      <c r="A777" s="15"/>
      <c r="B777" s="30"/>
      <c r="C777" s="169"/>
      <c r="D777" s="31"/>
      <c r="E777" s="30"/>
      <c r="F777" s="13"/>
      <c r="G777" s="13"/>
      <c r="H777" s="13"/>
      <c r="I777" s="14"/>
      <c r="K777" s="285"/>
      <c r="L777" s="319"/>
    </row>
    <row r="778" spans="1:12" s="25" customFormat="1">
      <c r="A778" s="15"/>
      <c r="B778" s="30"/>
      <c r="C778" s="169"/>
      <c r="D778" s="31"/>
      <c r="E778" s="30"/>
      <c r="F778" s="13"/>
      <c r="G778" s="13"/>
      <c r="H778" s="13"/>
      <c r="I778" s="14"/>
      <c r="K778" s="285"/>
      <c r="L778" s="319"/>
    </row>
    <row r="779" spans="1:12" s="25" customFormat="1">
      <c r="A779" s="15"/>
      <c r="B779" s="30"/>
      <c r="C779" s="169"/>
      <c r="D779" s="31"/>
      <c r="E779" s="30"/>
      <c r="F779" s="13"/>
      <c r="G779" s="13"/>
      <c r="H779" s="13"/>
      <c r="I779" s="14"/>
      <c r="K779" s="285"/>
      <c r="L779" s="319"/>
    </row>
    <row r="780" spans="1:12" s="25" customFormat="1">
      <c r="A780" s="15"/>
      <c r="B780" s="30"/>
      <c r="C780" s="169"/>
      <c r="D780" s="31"/>
      <c r="E780" s="30"/>
      <c r="F780" s="13"/>
      <c r="G780" s="13"/>
      <c r="H780" s="13"/>
      <c r="I780" s="14"/>
      <c r="K780" s="285"/>
      <c r="L780" s="319"/>
    </row>
    <row r="781" spans="1:12" s="25" customFormat="1">
      <c r="A781" s="15"/>
      <c r="B781" s="30"/>
      <c r="C781" s="169"/>
      <c r="D781" s="31"/>
      <c r="E781" s="30"/>
      <c r="F781" s="13"/>
      <c r="G781" s="13"/>
      <c r="H781" s="13"/>
      <c r="I781" s="14"/>
      <c r="K781" s="285"/>
      <c r="L781" s="319"/>
    </row>
    <row r="782" spans="1:12" s="25" customFormat="1">
      <c r="A782" s="15"/>
      <c r="B782" s="30"/>
      <c r="C782" s="169"/>
      <c r="D782" s="31"/>
      <c r="E782" s="30"/>
      <c r="F782" s="13"/>
      <c r="G782" s="13"/>
      <c r="H782" s="13"/>
      <c r="I782" s="14"/>
      <c r="K782" s="285"/>
      <c r="L782" s="319"/>
    </row>
    <row r="783" spans="1:12" s="25" customFormat="1">
      <c r="A783" s="15"/>
      <c r="B783" s="30"/>
      <c r="C783" s="169"/>
      <c r="D783" s="31"/>
      <c r="E783" s="30"/>
      <c r="F783" s="13"/>
      <c r="G783" s="13"/>
      <c r="H783" s="13"/>
      <c r="I783" s="14"/>
      <c r="K783" s="285"/>
      <c r="L783" s="319"/>
    </row>
    <row r="784" spans="1:12" s="25" customFormat="1">
      <c r="A784" s="15"/>
      <c r="B784" s="30"/>
      <c r="C784" s="169"/>
      <c r="D784" s="31"/>
      <c r="E784" s="30"/>
      <c r="F784" s="13"/>
      <c r="G784" s="13"/>
      <c r="H784" s="13"/>
      <c r="I784" s="14"/>
      <c r="K784" s="285"/>
      <c r="L784" s="319"/>
    </row>
    <row r="785" spans="1:12" s="25" customFormat="1">
      <c r="A785" s="15"/>
      <c r="B785" s="30"/>
      <c r="C785" s="169"/>
      <c r="D785" s="31"/>
      <c r="E785" s="30"/>
      <c r="F785" s="13"/>
      <c r="G785" s="13"/>
      <c r="H785" s="13"/>
      <c r="I785" s="14"/>
      <c r="K785" s="285"/>
      <c r="L785" s="319"/>
    </row>
    <row r="786" spans="1:12" s="25" customFormat="1">
      <c r="A786" s="15"/>
      <c r="B786" s="30"/>
      <c r="C786" s="169"/>
      <c r="D786" s="31"/>
      <c r="E786" s="30"/>
      <c r="F786" s="13"/>
      <c r="G786" s="13"/>
      <c r="H786" s="13"/>
      <c r="I786" s="14"/>
      <c r="K786" s="285"/>
      <c r="L786" s="319"/>
    </row>
    <row r="787" spans="1:12" s="25" customFormat="1">
      <c r="A787" s="15"/>
      <c r="B787" s="30"/>
      <c r="C787" s="169"/>
      <c r="D787" s="31"/>
      <c r="E787" s="30"/>
      <c r="F787" s="13"/>
      <c r="G787" s="13"/>
      <c r="H787" s="13"/>
      <c r="I787" s="14"/>
      <c r="K787" s="285"/>
      <c r="L787" s="319"/>
    </row>
    <row r="788" spans="1:12" s="25" customFormat="1">
      <c r="A788" s="15"/>
      <c r="B788" s="30"/>
      <c r="C788" s="169"/>
      <c r="D788" s="31"/>
      <c r="E788" s="30"/>
      <c r="F788" s="13"/>
      <c r="G788" s="13"/>
      <c r="H788" s="13"/>
      <c r="I788" s="14"/>
      <c r="K788" s="285"/>
      <c r="L788" s="319"/>
    </row>
    <row r="789" spans="1:12" s="25" customFormat="1">
      <c r="A789" s="15"/>
      <c r="B789" s="30"/>
      <c r="C789" s="169"/>
      <c r="D789" s="31"/>
      <c r="E789" s="30"/>
      <c r="F789" s="13"/>
      <c r="G789" s="13"/>
      <c r="H789" s="13"/>
      <c r="I789" s="14"/>
      <c r="K789" s="285"/>
      <c r="L789" s="319"/>
    </row>
    <row r="790" spans="1:12" s="25" customFormat="1">
      <c r="A790" s="15"/>
      <c r="B790" s="30"/>
      <c r="C790" s="169"/>
      <c r="D790" s="31"/>
      <c r="E790" s="30"/>
      <c r="F790" s="13"/>
      <c r="G790" s="13"/>
      <c r="H790" s="13"/>
      <c r="I790" s="14"/>
      <c r="K790" s="285"/>
      <c r="L790" s="319"/>
    </row>
    <row r="791" spans="1:12" s="25" customFormat="1">
      <c r="A791" s="15"/>
      <c r="B791" s="30"/>
      <c r="C791" s="169"/>
      <c r="D791" s="31"/>
      <c r="E791" s="30"/>
      <c r="F791" s="13"/>
      <c r="G791" s="13"/>
      <c r="H791" s="13"/>
      <c r="I791" s="14"/>
      <c r="K791" s="285"/>
      <c r="L791" s="319"/>
    </row>
    <row r="792" spans="1:12" s="25" customFormat="1">
      <c r="A792" s="15"/>
      <c r="B792" s="30"/>
      <c r="C792" s="169"/>
      <c r="D792" s="31"/>
      <c r="E792" s="30"/>
      <c r="F792" s="13"/>
      <c r="G792" s="13"/>
      <c r="H792" s="13"/>
      <c r="I792" s="14"/>
      <c r="K792" s="285"/>
      <c r="L792" s="319"/>
    </row>
    <row r="793" spans="1:12" s="25" customFormat="1">
      <c r="A793" s="15"/>
      <c r="B793" s="30"/>
      <c r="C793" s="169"/>
      <c r="D793" s="31"/>
      <c r="E793" s="30"/>
      <c r="F793" s="13"/>
      <c r="G793" s="13"/>
      <c r="H793" s="13"/>
      <c r="I793" s="14"/>
      <c r="K793" s="285"/>
      <c r="L793" s="319"/>
    </row>
    <row r="794" spans="1:12" s="25" customFormat="1">
      <c r="A794" s="15"/>
      <c r="B794" s="30"/>
      <c r="C794" s="169"/>
      <c r="D794" s="31"/>
      <c r="E794" s="30"/>
      <c r="F794" s="13"/>
      <c r="G794" s="13"/>
      <c r="H794" s="13"/>
      <c r="I794" s="14"/>
      <c r="K794" s="285"/>
      <c r="L794" s="319"/>
    </row>
    <row r="795" spans="1:12" s="25" customFormat="1">
      <c r="A795" s="15"/>
      <c r="B795" s="30"/>
      <c r="C795" s="169"/>
      <c r="D795" s="31"/>
      <c r="E795" s="30"/>
      <c r="F795" s="13"/>
      <c r="G795" s="13"/>
      <c r="H795" s="13"/>
      <c r="I795" s="14"/>
      <c r="K795" s="285"/>
      <c r="L795" s="319"/>
    </row>
    <row r="796" spans="1:12" s="25" customFormat="1">
      <c r="A796" s="15"/>
      <c r="B796" s="30"/>
      <c r="C796" s="169"/>
      <c r="D796" s="31"/>
      <c r="E796" s="30"/>
      <c r="F796" s="13"/>
      <c r="G796" s="13"/>
      <c r="H796" s="13"/>
      <c r="I796" s="14"/>
      <c r="K796" s="285"/>
      <c r="L796" s="319"/>
    </row>
    <row r="797" spans="1:12" s="25" customFormat="1">
      <c r="A797" s="15"/>
      <c r="B797" s="30"/>
      <c r="C797" s="169"/>
      <c r="D797" s="31"/>
      <c r="E797" s="30"/>
      <c r="F797" s="13"/>
      <c r="G797" s="13"/>
      <c r="H797" s="13"/>
      <c r="I797" s="14"/>
      <c r="K797" s="285"/>
      <c r="L797" s="319"/>
    </row>
    <row r="798" spans="1:12" s="25" customFormat="1">
      <c r="A798" s="15"/>
      <c r="B798" s="30"/>
      <c r="C798" s="169"/>
      <c r="D798" s="31"/>
      <c r="E798" s="30"/>
      <c r="F798" s="13"/>
      <c r="G798" s="13"/>
      <c r="H798" s="13"/>
      <c r="I798" s="14"/>
      <c r="K798" s="285"/>
      <c r="L798" s="319"/>
    </row>
    <row r="799" spans="1:12" s="25" customFormat="1">
      <c r="A799" s="15"/>
      <c r="B799" s="30"/>
      <c r="C799" s="169"/>
      <c r="D799" s="31"/>
      <c r="E799" s="30"/>
      <c r="F799" s="13"/>
      <c r="G799" s="13"/>
      <c r="H799" s="13"/>
      <c r="I799" s="14"/>
      <c r="K799" s="285"/>
      <c r="L799" s="319"/>
    </row>
    <row r="800" spans="1:12" s="25" customFormat="1">
      <c r="A800" s="15"/>
      <c r="B800" s="30"/>
      <c r="C800" s="169"/>
      <c r="D800" s="31"/>
      <c r="E800" s="30"/>
      <c r="F800" s="13"/>
      <c r="G800" s="13"/>
      <c r="H800" s="13"/>
      <c r="I800" s="14"/>
      <c r="K800" s="285"/>
      <c r="L800" s="319"/>
    </row>
    <row r="801" spans="1:12" s="25" customFormat="1">
      <c r="A801" s="15"/>
      <c r="B801" s="30"/>
      <c r="C801" s="169"/>
      <c r="D801" s="31"/>
      <c r="E801" s="30"/>
      <c r="F801" s="13"/>
      <c r="G801" s="13"/>
      <c r="H801" s="13"/>
      <c r="I801" s="14"/>
      <c r="K801" s="285"/>
      <c r="L801" s="319"/>
    </row>
    <row r="802" spans="1:12" s="25" customFormat="1">
      <c r="A802" s="15"/>
      <c r="B802" s="30"/>
      <c r="C802" s="169"/>
      <c r="D802" s="31"/>
      <c r="E802" s="30"/>
      <c r="F802" s="13"/>
      <c r="G802" s="13"/>
      <c r="H802" s="13"/>
      <c r="I802" s="14"/>
      <c r="K802" s="285"/>
      <c r="L802" s="319"/>
    </row>
    <row r="803" spans="1:12" s="25" customFormat="1">
      <c r="A803" s="15"/>
      <c r="B803" s="30"/>
      <c r="C803" s="169"/>
      <c r="D803" s="31"/>
      <c r="E803" s="30"/>
      <c r="F803" s="13"/>
      <c r="G803" s="13"/>
      <c r="H803" s="13"/>
      <c r="I803" s="14"/>
      <c r="K803" s="285"/>
      <c r="L803" s="319"/>
    </row>
    <row r="804" spans="1:12" s="25" customFormat="1">
      <c r="A804" s="15"/>
      <c r="B804" s="30"/>
      <c r="C804" s="169"/>
      <c r="D804" s="31"/>
      <c r="E804" s="30"/>
      <c r="F804" s="13"/>
      <c r="G804" s="13"/>
      <c r="H804" s="13"/>
      <c r="I804" s="14"/>
      <c r="K804" s="285"/>
      <c r="L804" s="319"/>
    </row>
    <row r="805" spans="1:12" s="25" customFormat="1">
      <c r="A805" s="15"/>
      <c r="B805" s="30"/>
      <c r="C805" s="169"/>
      <c r="D805" s="31"/>
      <c r="E805" s="30"/>
      <c r="F805" s="13"/>
      <c r="G805" s="13"/>
      <c r="H805" s="13"/>
      <c r="I805" s="14"/>
      <c r="K805" s="285"/>
      <c r="L805" s="319"/>
    </row>
    <row r="806" spans="1:12" s="25" customFormat="1">
      <c r="A806" s="15"/>
      <c r="B806" s="30"/>
      <c r="C806" s="169"/>
      <c r="D806" s="31"/>
      <c r="E806" s="30"/>
      <c r="F806" s="13"/>
      <c r="G806" s="13"/>
      <c r="H806" s="13"/>
      <c r="I806" s="14"/>
      <c r="K806" s="285"/>
      <c r="L806" s="319"/>
    </row>
    <row r="807" spans="1:12" s="25" customFormat="1">
      <c r="A807" s="15"/>
      <c r="B807" s="30"/>
      <c r="C807" s="169"/>
      <c r="D807" s="31"/>
      <c r="E807" s="30"/>
      <c r="F807" s="13"/>
      <c r="G807" s="13"/>
      <c r="H807" s="13"/>
      <c r="I807" s="14"/>
      <c r="K807" s="285"/>
      <c r="L807" s="319"/>
    </row>
    <row r="808" spans="1:12" s="25" customFormat="1">
      <c r="A808" s="15"/>
      <c r="B808" s="30"/>
      <c r="C808" s="169"/>
      <c r="D808" s="31"/>
      <c r="E808" s="30"/>
      <c r="F808" s="13"/>
      <c r="G808" s="13"/>
      <c r="H808" s="13"/>
      <c r="I808" s="14"/>
      <c r="K808" s="285"/>
      <c r="L808" s="319"/>
    </row>
    <row r="809" spans="1:12" s="25" customFormat="1">
      <c r="A809" s="15"/>
      <c r="B809" s="30"/>
      <c r="C809" s="169"/>
      <c r="D809" s="31"/>
      <c r="E809" s="30"/>
      <c r="F809" s="13"/>
      <c r="G809" s="13"/>
      <c r="H809" s="13"/>
      <c r="I809" s="14"/>
      <c r="K809" s="285"/>
      <c r="L809" s="319"/>
    </row>
    <row r="810" spans="1:12" s="25" customFormat="1">
      <c r="A810" s="15"/>
      <c r="B810" s="30"/>
      <c r="C810" s="169"/>
      <c r="D810" s="31"/>
      <c r="E810" s="30"/>
      <c r="F810" s="13"/>
      <c r="G810" s="13"/>
      <c r="H810" s="13"/>
      <c r="I810" s="14"/>
      <c r="K810" s="285"/>
      <c r="L810" s="319"/>
    </row>
    <row r="811" spans="1:12" s="25" customFormat="1">
      <c r="A811" s="15"/>
      <c r="B811" s="30"/>
      <c r="C811" s="169"/>
      <c r="D811" s="31"/>
      <c r="E811" s="30"/>
      <c r="F811" s="13"/>
      <c r="G811" s="13"/>
      <c r="H811" s="13"/>
      <c r="I811" s="14"/>
      <c r="K811" s="285"/>
      <c r="L811" s="319"/>
    </row>
    <row r="812" spans="1:12" s="25" customFormat="1">
      <c r="A812" s="15"/>
      <c r="B812" s="30"/>
      <c r="C812" s="169"/>
      <c r="D812" s="31"/>
      <c r="E812" s="30"/>
      <c r="F812" s="13"/>
      <c r="G812" s="13"/>
      <c r="H812" s="13"/>
      <c r="I812" s="14"/>
      <c r="K812" s="285"/>
      <c r="L812" s="319"/>
    </row>
    <row r="813" spans="1:12" s="25" customFormat="1">
      <c r="A813" s="15"/>
      <c r="B813" s="30"/>
      <c r="C813" s="169"/>
      <c r="D813" s="31"/>
      <c r="E813" s="30"/>
      <c r="F813" s="13"/>
      <c r="G813" s="13"/>
      <c r="H813" s="13"/>
      <c r="I813" s="14"/>
      <c r="K813" s="285"/>
      <c r="L813" s="319"/>
    </row>
    <row r="814" spans="1:12" s="25" customFormat="1">
      <c r="A814" s="15"/>
      <c r="B814" s="30"/>
      <c r="C814" s="169"/>
      <c r="D814" s="31"/>
      <c r="E814" s="30"/>
      <c r="F814" s="13"/>
      <c r="G814" s="13"/>
      <c r="H814" s="13"/>
      <c r="I814" s="14"/>
      <c r="K814" s="285"/>
      <c r="L814" s="319"/>
    </row>
    <row r="815" spans="1:12" s="25" customFormat="1">
      <c r="A815" s="15"/>
      <c r="B815" s="30"/>
      <c r="C815" s="169"/>
      <c r="D815" s="31"/>
      <c r="E815" s="30"/>
      <c r="F815" s="13"/>
      <c r="G815" s="13"/>
      <c r="H815" s="13"/>
      <c r="I815" s="14"/>
      <c r="K815" s="285"/>
      <c r="L815" s="319"/>
    </row>
    <row r="816" spans="1:12" s="25" customFormat="1">
      <c r="A816" s="15"/>
      <c r="B816" s="30"/>
      <c r="C816" s="169"/>
      <c r="D816" s="31"/>
      <c r="E816" s="30"/>
      <c r="F816" s="13"/>
      <c r="G816" s="13"/>
      <c r="H816" s="13"/>
      <c r="I816" s="14"/>
      <c r="K816" s="285"/>
      <c r="L816" s="319"/>
    </row>
    <row r="817" spans="1:12" s="25" customFormat="1">
      <c r="A817" s="15"/>
      <c r="B817" s="30"/>
      <c r="C817" s="169"/>
      <c r="D817" s="31"/>
      <c r="E817" s="30"/>
      <c r="F817" s="13"/>
      <c r="G817" s="13"/>
      <c r="H817" s="13"/>
      <c r="I817" s="14"/>
      <c r="K817" s="285"/>
      <c r="L817" s="319"/>
    </row>
    <row r="818" spans="1:12" s="25" customFormat="1">
      <c r="A818" s="15"/>
      <c r="B818" s="30"/>
      <c r="C818" s="169"/>
      <c r="D818" s="31"/>
      <c r="E818" s="30"/>
      <c r="F818" s="13"/>
      <c r="G818" s="13"/>
      <c r="H818" s="13"/>
      <c r="I818" s="14"/>
      <c r="K818" s="285"/>
      <c r="L818" s="319"/>
    </row>
    <row r="819" spans="1:12" s="25" customFormat="1">
      <c r="A819" s="15"/>
      <c r="B819" s="30"/>
      <c r="C819" s="169"/>
      <c r="D819" s="31"/>
      <c r="E819" s="30"/>
      <c r="F819" s="13"/>
      <c r="G819" s="13"/>
      <c r="H819" s="13"/>
      <c r="I819" s="14"/>
      <c r="K819" s="285"/>
      <c r="L819" s="319"/>
    </row>
    <row r="820" spans="1:12" s="25" customFormat="1">
      <c r="A820" s="15"/>
      <c r="B820" s="30"/>
      <c r="C820" s="169"/>
      <c r="D820" s="31"/>
      <c r="E820" s="30"/>
      <c r="F820" s="13"/>
      <c r="G820" s="13"/>
      <c r="H820" s="13"/>
      <c r="I820" s="14"/>
      <c r="K820" s="285"/>
      <c r="L820" s="319"/>
    </row>
    <row r="821" spans="1:12" s="25" customFormat="1">
      <c r="A821" s="15"/>
      <c r="B821" s="30"/>
      <c r="C821" s="169"/>
      <c r="D821" s="31"/>
      <c r="E821" s="30"/>
      <c r="F821" s="13"/>
      <c r="G821" s="13"/>
      <c r="H821" s="13"/>
      <c r="I821" s="14"/>
      <c r="K821" s="285"/>
      <c r="L821" s="319"/>
    </row>
    <row r="822" spans="1:12" s="25" customFormat="1">
      <c r="A822" s="15"/>
      <c r="B822" s="30"/>
      <c r="C822" s="169"/>
      <c r="D822" s="31"/>
      <c r="E822" s="30"/>
      <c r="F822" s="13"/>
      <c r="G822" s="13"/>
      <c r="H822" s="13"/>
      <c r="I822" s="14"/>
      <c r="K822" s="285"/>
      <c r="L822" s="319"/>
    </row>
    <row r="823" spans="1:12" s="25" customFormat="1">
      <c r="A823" s="15"/>
      <c r="B823" s="30"/>
      <c r="C823" s="169"/>
      <c r="D823" s="31"/>
      <c r="E823" s="30"/>
      <c r="F823" s="13"/>
      <c r="G823" s="13"/>
      <c r="H823" s="13"/>
      <c r="I823" s="14"/>
      <c r="K823" s="285"/>
      <c r="L823" s="319"/>
    </row>
    <row r="824" spans="1:12" s="25" customFormat="1">
      <c r="A824" s="15"/>
      <c r="B824" s="30"/>
      <c r="C824" s="169"/>
      <c r="D824" s="31"/>
      <c r="E824" s="30"/>
      <c r="F824" s="13"/>
      <c r="G824" s="13"/>
      <c r="H824" s="13"/>
      <c r="I824" s="14"/>
      <c r="K824" s="285"/>
      <c r="L824" s="319"/>
    </row>
    <row r="825" spans="1:12" s="25" customFormat="1">
      <c r="A825" s="15"/>
      <c r="B825" s="30"/>
      <c r="C825" s="169"/>
      <c r="D825" s="31"/>
      <c r="E825" s="30"/>
      <c r="F825" s="13"/>
      <c r="G825" s="13"/>
      <c r="H825" s="13"/>
      <c r="I825" s="14"/>
      <c r="K825" s="285"/>
      <c r="L825" s="319"/>
    </row>
    <row r="826" spans="1:12" s="25" customFormat="1">
      <c r="A826" s="15"/>
      <c r="B826" s="30"/>
      <c r="C826" s="169"/>
      <c r="D826" s="31"/>
      <c r="E826" s="30"/>
      <c r="F826" s="13"/>
      <c r="G826" s="13"/>
      <c r="H826" s="13"/>
      <c r="I826" s="14"/>
      <c r="K826" s="285"/>
      <c r="L826" s="319"/>
    </row>
    <row r="827" spans="1:12" s="25" customFormat="1">
      <c r="A827" s="15"/>
      <c r="B827" s="30"/>
      <c r="C827" s="169"/>
      <c r="D827" s="31"/>
      <c r="E827" s="30"/>
      <c r="F827" s="13"/>
      <c r="G827" s="13"/>
      <c r="H827" s="13"/>
      <c r="I827" s="14"/>
      <c r="K827" s="285"/>
      <c r="L827" s="319"/>
    </row>
    <row r="828" spans="1:12" s="25" customFormat="1">
      <c r="A828" s="15"/>
      <c r="B828" s="30"/>
      <c r="C828" s="169"/>
      <c r="D828" s="31"/>
      <c r="E828" s="30"/>
      <c r="F828" s="13"/>
      <c r="G828" s="13"/>
      <c r="H828" s="13"/>
      <c r="I828" s="14"/>
      <c r="K828" s="285"/>
      <c r="L828" s="319"/>
    </row>
    <row r="829" spans="1:12" s="25" customFormat="1">
      <c r="A829" s="15"/>
      <c r="B829" s="30"/>
      <c r="C829" s="169"/>
      <c r="D829" s="31"/>
      <c r="E829" s="30"/>
      <c r="F829" s="13"/>
      <c r="G829" s="13"/>
      <c r="H829" s="13"/>
      <c r="I829" s="14"/>
      <c r="K829" s="285"/>
      <c r="L829" s="319"/>
    </row>
    <row r="830" spans="1:12" s="25" customFormat="1">
      <c r="A830" s="15"/>
      <c r="B830" s="30"/>
      <c r="C830" s="169"/>
      <c r="D830" s="31"/>
      <c r="E830" s="30"/>
      <c r="F830" s="13"/>
      <c r="G830" s="13"/>
      <c r="H830" s="13"/>
      <c r="I830" s="14"/>
      <c r="K830" s="285"/>
      <c r="L830" s="319"/>
    </row>
    <row r="831" spans="1:12" s="25" customFormat="1">
      <c r="A831" s="15"/>
      <c r="B831" s="30"/>
      <c r="C831" s="169"/>
      <c r="D831" s="31"/>
      <c r="E831" s="30"/>
      <c r="F831" s="13"/>
      <c r="G831" s="13"/>
      <c r="H831" s="13"/>
      <c r="I831" s="14"/>
      <c r="K831" s="285"/>
      <c r="L831" s="319"/>
    </row>
    <row r="832" spans="1:12" s="25" customFormat="1">
      <c r="A832" s="15"/>
      <c r="B832" s="30"/>
      <c r="C832" s="169"/>
      <c r="D832" s="31"/>
      <c r="E832" s="30"/>
      <c r="F832" s="13"/>
      <c r="G832" s="13"/>
      <c r="H832" s="13"/>
      <c r="I832" s="14"/>
      <c r="K832" s="285"/>
      <c r="L832" s="319"/>
    </row>
    <row r="833" spans="1:12" s="25" customFormat="1">
      <c r="A833" s="15"/>
      <c r="B833" s="30"/>
      <c r="C833" s="169"/>
      <c r="D833" s="31"/>
      <c r="E833" s="30"/>
      <c r="F833" s="13"/>
      <c r="G833" s="13"/>
      <c r="H833" s="13"/>
      <c r="I833" s="14"/>
      <c r="K833" s="285"/>
      <c r="L833" s="319"/>
    </row>
    <row r="834" spans="1:12" s="25" customFormat="1">
      <c r="A834" s="15"/>
      <c r="B834" s="30"/>
      <c r="C834" s="169"/>
      <c r="D834" s="31"/>
      <c r="E834" s="30"/>
      <c r="F834" s="13"/>
      <c r="G834" s="13"/>
      <c r="H834" s="13"/>
      <c r="I834" s="14"/>
      <c r="K834" s="285"/>
      <c r="L834" s="319"/>
    </row>
    <row r="835" spans="1:12" s="25" customFormat="1">
      <c r="A835" s="15"/>
      <c r="B835" s="30"/>
      <c r="C835" s="169"/>
      <c r="D835" s="31"/>
      <c r="E835" s="30"/>
      <c r="F835" s="13"/>
      <c r="G835" s="13"/>
      <c r="H835" s="13"/>
      <c r="I835" s="14"/>
      <c r="K835" s="285"/>
      <c r="L835" s="319"/>
    </row>
    <row r="836" spans="1:12" s="25" customFormat="1">
      <c r="A836" s="15"/>
      <c r="B836" s="30"/>
      <c r="C836" s="169"/>
      <c r="D836" s="31"/>
      <c r="E836" s="30"/>
      <c r="F836" s="13"/>
      <c r="G836" s="13"/>
      <c r="H836" s="13"/>
      <c r="I836" s="14"/>
      <c r="K836" s="285"/>
      <c r="L836" s="319"/>
    </row>
    <row r="837" spans="1:12" s="25" customFormat="1">
      <c r="A837" s="15"/>
      <c r="B837" s="30"/>
      <c r="C837" s="169"/>
      <c r="D837" s="31"/>
      <c r="E837" s="30"/>
      <c r="F837" s="13"/>
      <c r="G837" s="13"/>
      <c r="H837" s="13"/>
      <c r="I837" s="14"/>
      <c r="K837" s="285"/>
      <c r="L837" s="319"/>
    </row>
    <row r="838" spans="1:12" s="25" customFormat="1">
      <c r="A838" s="15"/>
      <c r="B838" s="30"/>
      <c r="C838" s="169"/>
      <c r="D838" s="31"/>
      <c r="E838" s="30"/>
      <c r="F838" s="13"/>
      <c r="G838" s="13"/>
      <c r="H838" s="13"/>
      <c r="I838" s="14"/>
      <c r="K838" s="285"/>
      <c r="L838" s="319"/>
    </row>
    <row r="839" spans="1:12" s="25" customFormat="1">
      <c r="A839" s="15"/>
      <c r="B839" s="30"/>
      <c r="C839" s="169"/>
      <c r="D839" s="31"/>
      <c r="E839" s="30"/>
      <c r="F839" s="13"/>
      <c r="G839" s="13"/>
      <c r="H839" s="13"/>
      <c r="I839" s="14"/>
      <c r="K839" s="285"/>
      <c r="L839" s="319"/>
    </row>
    <row r="840" spans="1:12" s="25" customFormat="1">
      <c r="A840" s="15"/>
      <c r="B840" s="30"/>
      <c r="C840" s="169"/>
      <c r="D840" s="31"/>
      <c r="E840" s="30"/>
      <c r="F840" s="13"/>
      <c r="G840" s="13"/>
      <c r="H840" s="13"/>
      <c r="I840" s="14"/>
      <c r="K840" s="285"/>
      <c r="L840" s="319"/>
    </row>
    <row r="841" spans="1:12" s="25" customFormat="1">
      <c r="A841" s="15"/>
      <c r="B841" s="30"/>
      <c r="C841" s="169"/>
      <c r="D841" s="31"/>
      <c r="E841" s="30"/>
      <c r="F841" s="13"/>
      <c r="G841" s="13"/>
      <c r="H841" s="13"/>
      <c r="I841" s="14"/>
      <c r="K841" s="285"/>
      <c r="L841" s="319"/>
    </row>
    <row r="842" spans="1:12" s="25" customFormat="1">
      <c r="A842" s="15"/>
      <c r="B842" s="30"/>
      <c r="C842" s="169"/>
      <c r="D842" s="31"/>
      <c r="E842" s="30"/>
      <c r="F842" s="13"/>
      <c r="G842" s="13"/>
      <c r="H842" s="13"/>
      <c r="I842" s="14"/>
      <c r="K842" s="285"/>
      <c r="L842" s="319"/>
    </row>
    <row r="843" spans="1:12" s="25" customFormat="1">
      <c r="A843" s="15"/>
      <c r="B843" s="30"/>
      <c r="C843" s="169"/>
      <c r="D843" s="31"/>
      <c r="E843" s="30"/>
      <c r="F843" s="13"/>
      <c r="G843" s="13"/>
      <c r="H843" s="13"/>
      <c r="I843" s="14"/>
      <c r="K843" s="285"/>
      <c r="L843" s="319"/>
    </row>
    <row r="844" spans="1:12" s="25" customFormat="1">
      <c r="A844" s="15"/>
      <c r="B844" s="30"/>
      <c r="C844" s="169"/>
      <c r="D844" s="31"/>
      <c r="E844" s="30"/>
      <c r="F844" s="13"/>
      <c r="G844" s="13"/>
      <c r="H844" s="13"/>
      <c r="I844" s="14"/>
      <c r="K844" s="285"/>
      <c r="L844" s="319"/>
    </row>
    <row r="845" spans="1:12" s="25" customFormat="1">
      <c r="A845" s="15"/>
      <c r="B845" s="30"/>
      <c r="C845" s="169"/>
      <c r="D845" s="31"/>
      <c r="E845" s="30"/>
      <c r="F845" s="13"/>
      <c r="G845" s="13"/>
      <c r="H845" s="13"/>
      <c r="I845" s="14"/>
      <c r="K845" s="285"/>
      <c r="L845" s="319"/>
    </row>
    <row r="846" spans="1:12" s="25" customFormat="1">
      <c r="A846" s="15"/>
      <c r="B846" s="30"/>
      <c r="C846" s="169"/>
      <c r="D846" s="31"/>
      <c r="E846" s="30"/>
      <c r="F846" s="13"/>
      <c r="G846" s="13"/>
      <c r="H846" s="13"/>
      <c r="I846" s="14"/>
      <c r="K846" s="285"/>
      <c r="L846" s="319"/>
    </row>
    <row r="847" spans="1:12" s="25" customFormat="1">
      <c r="A847" s="15"/>
      <c r="B847" s="30"/>
      <c r="C847" s="169"/>
      <c r="D847" s="31"/>
      <c r="E847" s="30"/>
      <c r="F847" s="13"/>
      <c r="G847" s="13"/>
      <c r="H847" s="13"/>
      <c r="I847" s="14"/>
      <c r="K847" s="285"/>
      <c r="L847" s="319"/>
    </row>
    <row r="848" spans="1:12" s="25" customFormat="1">
      <c r="A848" s="15"/>
      <c r="B848" s="30"/>
      <c r="C848" s="169"/>
      <c r="D848" s="31"/>
      <c r="E848" s="30"/>
      <c r="F848" s="13"/>
      <c r="G848" s="13"/>
      <c r="H848" s="13"/>
      <c r="I848" s="14"/>
      <c r="K848" s="285"/>
      <c r="L848" s="319"/>
    </row>
    <row r="849" spans="1:12" s="25" customFormat="1">
      <c r="A849" s="15"/>
      <c r="B849" s="30"/>
      <c r="C849" s="169"/>
      <c r="D849" s="31"/>
      <c r="E849" s="30"/>
      <c r="F849" s="13"/>
      <c r="G849" s="13"/>
      <c r="H849" s="13"/>
      <c r="I849" s="14"/>
      <c r="K849" s="285"/>
      <c r="L849" s="319"/>
    </row>
    <row r="850" spans="1:12" s="25" customFormat="1">
      <c r="A850" s="15"/>
      <c r="B850" s="30"/>
      <c r="C850" s="169"/>
      <c r="D850" s="31"/>
      <c r="E850" s="30"/>
      <c r="F850" s="13"/>
      <c r="G850" s="13"/>
      <c r="H850" s="13"/>
      <c r="I850" s="14"/>
      <c r="K850" s="285"/>
      <c r="L850" s="319"/>
    </row>
    <row r="851" spans="1:12" s="25" customFormat="1">
      <c r="A851" s="15"/>
      <c r="B851" s="30"/>
      <c r="C851" s="169"/>
      <c r="D851" s="31"/>
      <c r="E851" s="30"/>
      <c r="F851" s="13"/>
      <c r="G851" s="13"/>
      <c r="H851" s="13"/>
      <c r="I851" s="14"/>
      <c r="K851" s="285"/>
      <c r="L851" s="319"/>
    </row>
    <row r="852" spans="1:12" s="25" customFormat="1">
      <c r="A852" s="15"/>
      <c r="B852" s="30"/>
      <c r="C852" s="169"/>
      <c r="D852" s="31"/>
      <c r="E852" s="30"/>
      <c r="F852" s="13"/>
      <c r="G852" s="13"/>
      <c r="H852" s="13"/>
      <c r="I852" s="14"/>
      <c r="K852" s="285"/>
      <c r="L852" s="319"/>
    </row>
    <row r="853" spans="1:12" s="25" customFormat="1">
      <c r="A853" s="15"/>
      <c r="B853" s="30"/>
      <c r="C853" s="169"/>
      <c r="D853" s="31"/>
      <c r="E853" s="30"/>
      <c r="F853" s="13"/>
      <c r="G853" s="13"/>
      <c r="H853" s="13"/>
      <c r="I853" s="14"/>
      <c r="K853" s="285"/>
      <c r="L853" s="319"/>
    </row>
    <row r="854" spans="1:12" s="25" customFormat="1">
      <c r="A854" s="15"/>
      <c r="B854" s="30"/>
      <c r="C854" s="169"/>
      <c r="D854" s="31"/>
      <c r="E854" s="30"/>
      <c r="F854" s="13"/>
      <c r="G854" s="13"/>
      <c r="H854" s="13"/>
      <c r="I854" s="14"/>
      <c r="K854" s="285"/>
      <c r="L854" s="319"/>
    </row>
    <row r="855" spans="1:12" s="25" customFormat="1">
      <c r="A855" s="15"/>
      <c r="B855" s="30"/>
      <c r="C855" s="169"/>
      <c r="D855" s="31"/>
      <c r="E855" s="30"/>
      <c r="F855" s="13"/>
      <c r="G855" s="13"/>
      <c r="H855" s="13"/>
      <c r="I855" s="14"/>
      <c r="K855" s="285"/>
      <c r="L855" s="319"/>
    </row>
    <row r="856" spans="1:12" s="25" customFormat="1">
      <c r="A856" s="15"/>
      <c r="B856" s="30"/>
      <c r="C856" s="169"/>
      <c r="D856" s="31"/>
      <c r="E856" s="30"/>
      <c r="F856" s="13"/>
      <c r="G856" s="13"/>
      <c r="H856" s="13"/>
      <c r="I856" s="14"/>
      <c r="K856" s="285"/>
      <c r="L856" s="319"/>
    </row>
    <row r="857" spans="1:12" s="25" customFormat="1">
      <c r="A857" s="15"/>
      <c r="B857" s="30"/>
      <c r="C857" s="169"/>
      <c r="D857" s="31"/>
      <c r="E857" s="30"/>
      <c r="F857" s="13"/>
      <c r="G857" s="13"/>
      <c r="H857" s="13"/>
      <c r="I857" s="14"/>
      <c r="K857" s="285"/>
      <c r="L857" s="319"/>
    </row>
    <row r="858" spans="1:12" s="25" customFormat="1">
      <c r="A858" s="15"/>
      <c r="B858" s="30"/>
      <c r="C858" s="169"/>
      <c r="D858" s="31"/>
      <c r="E858" s="30"/>
      <c r="F858" s="13"/>
      <c r="G858" s="13"/>
      <c r="H858" s="13"/>
      <c r="I858" s="14"/>
      <c r="K858" s="285"/>
      <c r="L858" s="319"/>
    </row>
    <row r="859" spans="1:12" s="25" customFormat="1">
      <c r="A859" s="15"/>
      <c r="B859" s="30"/>
      <c r="C859" s="169"/>
      <c r="D859" s="31"/>
      <c r="E859" s="30"/>
      <c r="F859" s="13"/>
      <c r="G859" s="13"/>
      <c r="H859" s="13"/>
      <c r="I859" s="14"/>
      <c r="K859" s="285"/>
      <c r="L859" s="319"/>
    </row>
    <row r="860" spans="1:12" s="25" customFormat="1">
      <c r="A860" s="15"/>
      <c r="B860" s="30"/>
      <c r="C860" s="169"/>
      <c r="D860" s="31"/>
      <c r="E860" s="30"/>
      <c r="F860" s="13"/>
      <c r="G860" s="13"/>
      <c r="H860" s="13"/>
      <c r="I860" s="14"/>
      <c r="K860" s="285"/>
      <c r="L860" s="319"/>
    </row>
    <row r="861" spans="1:12" s="25" customFormat="1">
      <c r="A861" s="15"/>
      <c r="B861" s="30"/>
      <c r="C861" s="169"/>
      <c r="D861" s="31"/>
      <c r="E861" s="30"/>
      <c r="F861" s="13"/>
      <c r="G861" s="13"/>
      <c r="H861" s="13"/>
      <c r="I861" s="14"/>
      <c r="K861" s="285"/>
      <c r="L861" s="319"/>
    </row>
    <row r="862" spans="1:12" s="25" customFormat="1">
      <c r="A862" s="15"/>
      <c r="B862" s="30"/>
      <c r="C862" s="169"/>
      <c r="D862" s="31"/>
      <c r="E862" s="30"/>
      <c r="F862" s="13"/>
      <c r="G862" s="13"/>
      <c r="H862" s="13"/>
      <c r="I862" s="14"/>
      <c r="K862" s="285"/>
      <c r="L862" s="319"/>
    </row>
    <row r="863" spans="1:12" s="25" customFormat="1">
      <c r="A863" s="15"/>
      <c r="B863" s="30"/>
      <c r="C863" s="169"/>
      <c r="D863" s="31"/>
      <c r="E863" s="30"/>
      <c r="F863" s="13"/>
      <c r="G863" s="13"/>
      <c r="H863" s="13"/>
      <c r="I863" s="14"/>
      <c r="K863" s="285"/>
      <c r="L863" s="319"/>
    </row>
    <row r="864" spans="1:12" s="25" customFormat="1">
      <c r="A864" s="15"/>
      <c r="B864" s="30"/>
      <c r="C864" s="169"/>
      <c r="D864" s="31"/>
      <c r="E864" s="30"/>
      <c r="F864" s="13"/>
      <c r="G864" s="13"/>
      <c r="H864" s="13"/>
      <c r="I864" s="14"/>
      <c r="K864" s="285"/>
      <c r="L864" s="319"/>
    </row>
    <row r="865" spans="1:12" s="25" customFormat="1">
      <c r="A865" s="15"/>
      <c r="B865" s="30"/>
      <c r="C865" s="169"/>
      <c r="D865" s="31"/>
      <c r="E865" s="30"/>
      <c r="F865" s="13"/>
      <c r="G865" s="13"/>
      <c r="H865" s="13"/>
      <c r="I865" s="14"/>
      <c r="K865" s="285"/>
      <c r="L865" s="319"/>
    </row>
    <row r="866" spans="1:12" s="25" customFormat="1">
      <c r="A866" s="15"/>
      <c r="B866" s="30"/>
      <c r="C866" s="169"/>
      <c r="D866" s="31"/>
      <c r="E866" s="30"/>
      <c r="F866" s="13"/>
      <c r="G866" s="13"/>
      <c r="H866" s="13"/>
      <c r="I866" s="14"/>
      <c r="K866" s="285"/>
      <c r="L866" s="319"/>
    </row>
    <row r="867" spans="1:12" s="25" customFormat="1">
      <c r="A867" s="15"/>
      <c r="B867" s="30"/>
      <c r="C867" s="169"/>
      <c r="D867" s="31"/>
      <c r="E867" s="30"/>
      <c r="F867" s="13"/>
      <c r="G867" s="13"/>
      <c r="H867" s="13"/>
      <c r="I867" s="14"/>
      <c r="K867" s="285"/>
      <c r="L867" s="319"/>
    </row>
    <row r="868" spans="1:12" s="25" customFormat="1">
      <c r="A868" s="15"/>
      <c r="B868" s="30"/>
      <c r="C868" s="169"/>
      <c r="D868" s="31"/>
      <c r="E868" s="30"/>
      <c r="F868" s="13"/>
      <c r="G868" s="13"/>
      <c r="H868" s="13"/>
      <c r="I868" s="14"/>
      <c r="K868" s="285"/>
      <c r="L868" s="319"/>
    </row>
    <row r="869" spans="1:12" s="25" customFormat="1">
      <c r="A869" s="15"/>
      <c r="B869" s="30"/>
      <c r="C869" s="169"/>
      <c r="D869" s="31"/>
      <c r="E869" s="30"/>
      <c r="F869" s="13"/>
      <c r="G869" s="13"/>
      <c r="H869" s="13"/>
      <c r="I869" s="14"/>
      <c r="K869" s="285"/>
      <c r="L869" s="319"/>
    </row>
    <row r="870" spans="1:12" s="25" customFormat="1">
      <c r="A870" s="15"/>
      <c r="B870" s="30"/>
      <c r="C870" s="169"/>
      <c r="D870" s="31"/>
      <c r="E870" s="30"/>
      <c r="F870" s="13"/>
      <c r="G870" s="13"/>
      <c r="H870" s="13"/>
      <c r="I870" s="14"/>
      <c r="K870" s="285"/>
      <c r="L870" s="319"/>
    </row>
    <row r="871" spans="1:12" s="25" customFormat="1">
      <c r="A871" s="15"/>
      <c r="B871" s="30"/>
      <c r="C871" s="169"/>
      <c r="D871" s="31"/>
      <c r="E871" s="30"/>
      <c r="F871" s="13"/>
      <c r="G871" s="13"/>
      <c r="H871" s="13"/>
      <c r="I871" s="14"/>
      <c r="K871" s="285"/>
      <c r="L871" s="319"/>
    </row>
    <row r="872" spans="1:12" s="25" customFormat="1">
      <c r="A872" s="15"/>
      <c r="B872" s="30"/>
      <c r="C872" s="169"/>
      <c r="D872" s="31"/>
      <c r="E872" s="30"/>
      <c r="F872" s="13"/>
      <c r="G872" s="13"/>
      <c r="H872" s="13"/>
      <c r="I872" s="14"/>
      <c r="K872" s="285"/>
      <c r="L872" s="319"/>
    </row>
    <row r="873" spans="1:12" s="25" customFormat="1">
      <c r="A873" s="15"/>
      <c r="B873" s="30"/>
      <c r="C873" s="169"/>
      <c r="D873" s="31"/>
      <c r="E873" s="30"/>
      <c r="F873" s="13"/>
      <c r="G873" s="13"/>
      <c r="H873" s="13"/>
      <c r="I873" s="14"/>
      <c r="K873" s="285"/>
      <c r="L873" s="319"/>
    </row>
    <row r="874" spans="1:12" s="25" customFormat="1">
      <c r="A874" s="15"/>
      <c r="B874" s="30"/>
      <c r="C874" s="169"/>
      <c r="D874" s="31"/>
      <c r="E874" s="30"/>
      <c r="F874" s="13"/>
      <c r="G874" s="13"/>
      <c r="H874" s="13"/>
      <c r="I874" s="14"/>
      <c r="K874" s="285"/>
      <c r="L874" s="319"/>
    </row>
    <row r="875" spans="1:12" s="25" customFormat="1">
      <c r="A875" s="15"/>
      <c r="B875" s="30"/>
      <c r="C875" s="169"/>
      <c r="D875" s="31"/>
      <c r="E875" s="30"/>
      <c r="F875" s="13"/>
      <c r="G875" s="13"/>
      <c r="H875" s="13"/>
      <c r="I875" s="14"/>
      <c r="K875" s="285"/>
      <c r="L875" s="319"/>
    </row>
    <row r="876" spans="1:12" s="25" customFormat="1">
      <c r="A876" s="15"/>
      <c r="B876" s="30"/>
      <c r="C876" s="169"/>
      <c r="D876" s="31"/>
      <c r="E876" s="30"/>
      <c r="F876" s="13"/>
      <c r="G876" s="13"/>
      <c r="H876" s="13"/>
      <c r="I876" s="14"/>
      <c r="K876" s="285"/>
      <c r="L876" s="319"/>
    </row>
    <row r="877" spans="1:12" s="25" customFormat="1">
      <c r="A877" s="15"/>
      <c r="B877" s="30"/>
      <c r="C877" s="169"/>
      <c r="D877" s="31"/>
      <c r="E877" s="30"/>
      <c r="F877" s="13"/>
      <c r="G877" s="13"/>
      <c r="H877" s="13"/>
      <c r="I877" s="14"/>
      <c r="K877" s="285"/>
      <c r="L877" s="319"/>
    </row>
    <row r="878" spans="1:12" s="25" customFormat="1">
      <c r="A878" s="15"/>
      <c r="B878" s="30"/>
      <c r="C878" s="169"/>
      <c r="D878" s="31"/>
      <c r="E878" s="30"/>
      <c r="F878" s="13"/>
      <c r="G878" s="13"/>
      <c r="H878" s="13"/>
      <c r="I878" s="14"/>
      <c r="K878" s="285"/>
      <c r="L878" s="319"/>
    </row>
    <row r="879" spans="1:12" s="25" customFormat="1">
      <c r="A879" s="15"/>
      <c r="B879" s="30"/>
      <c r="C879" s="169"/>
      <c r="D879" s="31"/>
      <c r="E879" s="30"/>
      <c r="F879" s="13"/>
      <c r="G879" s="13"/>
      <c r="H879" s="13"/>
      <c r="I879" s="14"/>
      <c r="K879" s="285"/>
      <c r="L879" s="319"/>
    </row>
    <row r="880" spans="1:12" s="25" customFormat="1">
      <c r="A880" s="15"/>
      <c r="B880" s="30"/>
      <c r="C880" s="169"/>
      <c r="D880" s="31"/>
      <c r="E880" s="30"/>
      <c r="F880" s="13"/>
      <c r="G880" s="13"/>
      <c r="H880" s="13"/>
      <c r="I880" s="14"/>
      <c r="K880" s="285"/>
      <c r="L880" s="319"/>
    </row>
    <row r="881" spans="1:12" s="25" customFormat="1">
      <c r="A881" s="15"/>
      <c r="B881" s="30"/>
      <c r="C881" s="169"/>
      <c r="D881" s="31"/>
      <c r="E881" s="30"/>
      <c r="F881" s="13"/>
      <c r="G881" s="13"/>
      <c r="H881" s="13"/>
      <c r="I881" s="14"/>
      <c r="K881" s="285"/>
      <c r="L881" s="319"/>
    </row>
    <row r="882" spans="1:12" s="25" customFormat="1">
      <c r="A882" s="15"/>
      <c r="B882" s="30"/>
      <c r="C882" s="169"/>
      <c r="D882" s="31"/>
      <c r="E882" s="30"/>
      <c r="F882" s="13"/>
      <c r="G882" s="13"/>
      <c r="H882" s="13"/>
      <c r="I882" s="14"/>
      <c r="K882" s="285"/>
      <c r="L882" s="319"/>
    </row>
    <row r="883" spans="1:12" s="25" customFormat="1">
      <c r="A883" s="15"/>
      <c r="B883" s="30"/>
      <c r="C883" s="169"/>
      <c r="D883" s="31"/>
      <c r="E883" s="30"/>
      <c r="F883" s="13"/>
      <c r="G883" s="13"/>
      <c r="H883" s="13"/>
      <c r="I883" s="14"/>
      <c r="K883" s="285"/>
      <c r="L883" s="319"/>
    </row>
    <row r="884" spans="1:12" s="25" customFormat="1">
      <c r="A884" s="15"/>
      <c r="B884" s="30"/>
      <c r="C884" s="169"/>
      <c r="D884" s="31"/>
      <c r="E884" s="30"/>
      <c r="F884" s="13"/>
      <c r="G884" s="13"/>
      <c r="H884" s="13"/>
      <c r="I884" s="14"/>
      <c r="K884" s="285"/>
      <c r="L884" s="319"/>
    </row>
    <row r="885" spans="1:12" s="25" customFormat="1">
      <c r="A885" s="15"/>
      <c r="B885" s="30"/>
      <c r="C885" s="169"/>
      <c r="D885" s="31"/>
      <c r="E885" s="30"/>
      <c r="F885" s="13"/>
      <c r="G885" s="13"/>
      <c r="H885" s="13"/>
      <c r="I885" s="14"/>
      <c r="K885" s="285"/>
      <c r="L885" s="319"/>
    </row>
    <row r="886" spans="1:12" s="25" customFormat="1">
      <c r="A886" s="15"/>
      <c r="B886" s="30"/>
      <c r="C886" s="169"/>
      <c r="D886" s="31"/>
      <c r="E886" s="30"/>
      <c r="F886" s="13"/>
      <c r="G886" s="13"/>
      <c r="H886" s="13"/>
      <c r="I886" s="14"/>
      <c r="K886" s="285"/>
      <c r="L886" s="319"/>
    </row>
    <row r="887" spans="1:12" s="25" customFormat="1">
      <c r="A887" s="15"/>
      <c r="B887" s="30"/>
      <c r="C887" s="169"/>
      <c r="D887" s="31"/>
      <c r="E887" s="30"/>
      <c r="F887" s="13"/>
      <c r="G887" s="13"/>
      <c r="H887" s="13"/>
      <c r="I887" s="14"/>
      <c r="K887" s="285"/>
      <c r="L887" s="319"/>
    </row>
    <row r="888" spans="1:12" s="25" customFormat="1">
      <c r="A888" s="15"/>
      <c r="B888" s="30"/>
      <c r="C888" s="169"/>
      <c r="D888" s="31"/>
      <c r="E888" s="30"/>
      <c r="F888" s="13"/>
      <c r="G888" s="13"/>
      <c r="H888" s="13"/>
      <c r="I888" s="14"/>
      <c r="K888" s="285"/>
      <c r="L888" s="319"/>
    </row>
    <row r="889" spans="1:12" s="25" customFormat="1">
      <c r="A889" s="15"/>
      <c r="B889" s="30"/>
      <c r="C889" s="169"/>
      <c r="D889" s="31"/>
      <c r="E889" s="30"/>
      <c r="F889" s="13"/>
      <c r="G889" s="13"/>
      <c r="H889" s="13"/>
      <c r="I889" s="14"/>
      <c r="K889" s="285"/>
      <c r="L889" s="319"/>
    </row>
    <row r="890" spans="1:12" s="25" customFormat="1">
      <c r="A890" s="15"/>
      <c r="B890" s="30"/>
      <c r="C890" s="169"/>
      <c r="D890" s="31"/>
      <c r="E890" s="30"/>
      <c r="F890" s="13"/>
      <c r="G890" s="13"/>
      <c r="H890" s="13"/>
      <c r="I890" s="14"/>
      <c r="K890" s="285"/>
      <c r="L890" s="319"/>
    </row>
    <row r="891" spans="1:12" s="25" customFormat="1">
      <c r="A891" s="15"/>
      <c r="B891" s="30"/>
      <c r="C891" s="169"/>
      <c r="D891" s="31"/>
      <c r="E891" s="30"/>
      <c r="F891" s="13"/>
      <c r="G891" s="13"/>
      <c r="H891" s="13"/>
      <c r="I891" s="14"/>
      <c r="K891" s="285"/>
      <c r="L891" s="319"/>
    </row>
    <row r="892" spans="1:12" s="25" customFormat="1">
      <c r="A892" s="15"/>
      <c r="B892" s="30"/>
      <c r="C892" s="169"/>
      <c r="D892" s="31"/>
      <c r="E892" s="30"/>
      <c r="F892" s="13"/>
      <c r="G892" s="13"/>
      <c r="H892" s="13"/>
      <c r="I892" s="14"/>
      <c r="K892" s="285"/>
      <c r="L892" s="319"/>
    </row>
    <row r="893" spans="1:12" s="25" customFormat="1">
      <c r="A893" s="15"/>
      <c r="B893" s="30"/>
      <c r="C893" s="169"/>
      <c r="D893" s="31"/>
      <c r="E893" s="30"/>
      <c r="F893" s="13"/>
      <c r="G893" s="13"/>
      <c r="H893" s="13"/>
      <c r="I893" s="14"/>
      <c r="K893" s="285"/>
      <c r="L893" s="319"/>
    </row>
    <row r="894" spans="1:12" s="25" customFormat="1">
      <c r="A894" s="15"/>
      <c r="B894" s="30"/>
      <c r="C894" s="169"/>
      <c r="D894" s="31"/>
      <c r="E894" s="30"/>
      <c r="F894" s="13"/>
      <c r="G894" s="13"/>
      <c r="H894" s="13"/>
      <c r="I894" s="14"/>
      <c r="K894" s="285"/>
      <c r="L894" s="319"/>
    </row>
    <row r="895" spans="1:12" s="25" customFormat="1">
      <c r="A895" s="15"/>
      <c r="B895" s="30"/>
      <c r="C895" s="169"/>
      <c r="D895" s="31"/>
      <c r="E895" s="30"/>
      <c r="F895" s="13"/>
      <c r="G895" s="13"/>
      <c r="H895" s="13"/>
      <c r="I895" s="14"/>
      <c r="K895" s="285"/>
      <c r="L895" s="319"/>
    </row>
    <row r="896" spans="1:12" s="25" customFormat="1">
      <c r="A896" s="15"/>
      <c r="B896" s="30"/>
      <c r="C896" s="169"/>
      <c r="D896" s="31"/>
      <c r="E896" s="30"/>
      <c r="F896" s="13"/>
      <c r="G896" s="13"/>
      <c r="H896" s="13"/>
      <c r="I896" s="14"/>
      <c r="K896" s="285"/>
      <c r="L896" s="319"/>
    </row>
    <row r="897" spans="1:12" s="25" customFormat="1">
      <c r="A897" s="15"/>
      <c r="B897" s="30"/>
      <c r="C897" s="169"/>
      <c r="D897" s="31"/>
      <c r="E897" s="30"/>
      <c r="F897" s="13"/>
      <c r="G897" s="13"/>
      <c r="H897" s="13"/>
      <c r="I897" s="14"/>
      <c r="K897" s="285"/>
      <c r="L897" s="319"/>
    </row>
    <row r="898" spans="1:12" s="25" customFormat="1">
      <c r="A898" s="15"/>
      <c r="B898" s="30"/>
      <c r="C898" s="169"/>
      <c r="D898" s="31"/>
      <c r="E898" s="30"/>
      <c r="F898" s="13"/>
      <c r="G898" s="13"/>
      <c r="H898" s="13"/>
      <c r="I898" s="14"/>
      <c r="K898" s="285"/>
      <c r="L898" s="319"/>
    </row>
    <row r="899" spans="1:12" s="25" customFormat="1">
      <c r="A899" s="15"/>
      <c r="B899" s="30"/>
      <c r="C899" s="169"/>
      <c r="D899" s="31"/>
      <c r="E899" s="30"/>
      <c r="F899" s="13"/>
      <c r="G899" s="13"/>
      <c r="H899" s="13"/>
      <c r="I899" s="14"/>
      <c r="K899" s="285"/>
      <c r="L899" s="319"/>
    </row>
    <row r="900" spans="1:12" s="25" customFormat="1">
      <c r="A900" s="15"/>
      <c r="B900" s="30"/>
      <c r="C900" s="169"/>
      <c r="D900" s="31"/>
      <c r="E900" s="30"/>
      <c r="F900" s="13"/>
      <c r="G900" s="13"/>
      <c r="H900" s="13"/>
      <c r="I900" s="14"/>
      <c r="K900" s="285"/>
      <c r="L900" s="319"/>
    </row>
    <row r="901" spans="1:12" s="25" customFormat="1">
      <c r="A901" s="15"/>
      <c r="B901" s="30"/>
      <c r="C901" s="169"/>
      <c r="D901" s="31"/>
      <c r="E901" s="30"/>
      <c r="F901" s="13"/>
      <c r="G901" s="13"/>
      <c r="H901" s="13"/>
      <c r="I901" s="14"/>
      <c r="K901" s="285"/>
      <c r="L901" s="319"/>
    </row>
    <row r="902" spans="1:12" s="25" customFormat="1">
      <c r="A902" s="15"/>
      <c r="B902" s="30"/>
      <c r="C902" s="169"/>
      <c r="D902" s="31"/>
      <c r="E902" s="30"/>
      <c r="F902" s="13"/>
      <c r="G902" s="13"/>
      <c r="H902" s="13"/>
      <c r="I902" s="14"/>
      <c r="K902" s="285"/>
      <c r="L902" s="319"/>
    </row>
    <row r="903" spans="1:12" s="25" customFormat="1">
      <c r="A903" s="15"/>
      <c r="B903" s="30"/>
      <c r="C903" s="169"/>
      <c r="D903" s="31"/>
      <c r="E903" s="30"/>
      <c r="F903" s="13"/>
      <c r="G903" s="13"/>
      <c r="H903" s="13"/>
      <c r="I903" s="14"/>
      <c r="K903" s="285"/>
      <c r="L903" s="319"/>
    </row>
    <row r="904" spans="1:12" s="25" customFormat="1">
      <c r="A904" s="15"/>
      <c r="B904" s="30"/>
      <c r="C904" s="169"/>
      <c r="D904" s="31"/>
      <c r="E904" s="30"/>
      <c r="F904" s="13"/>
      <c r="G904" s="13"/>
      <c r="H904" s="13"/>
      <c r="I904" s="14"/>
      <c r="K904" s="285"/>
      <c r="L904" s="319"/>
    </row>
    <row r="905" spans="1:12" s="25" customFormat="1">
      <c r="A905" s="15"/>
      <c r="B905" s="30"/>
      <c r="C905" s="169"/>
      <c r="D905" s="31"/>
      <c r="E905" s="30"/>
      <c r="F905" s="13"/>
      <c r="G905" s="13"/>
      <c r="H905" s="13"/>
      <c r="I905" s="14"/>
      <c r="K905" s="285"/>
      <c r="L905" s="319"/>
    </row>
    <row r="906" spans="1:12" s="25" customFormat="1">
      <c r="A906" s="15"/>
      <c r="B906" s="30"/>
      <c r="C906" s="169"/>
      <c r="D906" s="31"/>
      <c r="E906" s="30"/>
      <c r="F906" s="13"/>
      <c r="G906" s="13"/>
      <c r="H906" s="13"/>
      <c r="I906" s="14"/>
      <c r="K906" s="285"/>
      <c r="L906" s="319"/>
    </row>
    <row r="907" spans="1:12" s="25" customFormat="1">
      <c r="A907" s="15"/>
      <c r="B907" s="30"/>
      <c r="C907" s="169"/>
      <c r="D907" s="31"/>
      <c r="E907" s="30"/>
      <c r="F907" s="13"/>
      <c r="G907" s="13"/>
      <c r="H907" s="13"/>
      <c r="I907" s="14"/>
      <c r="K907" s="285"/>
      <c r="L907" s="319"/>
    </row>
    <row r="908" spans="1:12" s="25" customFormat="1">
      <c r="A908" s="15"/>
      <c r="B908" s="30"/>
      <c r="C908" s="169"/>
      <c r="D908" s="31"/>
      <c r="E908" s="30"/>
      <c r="F908" s="13"/>
      <c r="G908" s="13"/>
      <c r="H908" s="13"/>
      <c r="I908" s="14"/>
      <c r="K908" s="285"/>
      <c r="L908" s="319"/>
    </row>
    <row r="909" spans="1:12" s="25" customFormat="1">
      <c r="A909" s="15"/>
      <c r="B909" s="30"/>
      <c r="C909" s="169"/>
      <c r="D909" s="31"/>
      <c r="E909" s="30"/>
      <c r="F909" s="13"/>
      <c r="G909" s="13"/>
      <c r="H909" s="13"/>
      <c r="I909" s="14"/>
      <c r="K909" s="285"/>
      <c r="L909" s="319"/>
    </row>
    <row r="910" spans="1:12" s="25" customFormat="1">
      <c r="A910" s="15"/>
      <c r="B910" s="30"/>
      <c r="C910" s="169"/>
      <c r="D910" s="31"/>
      <c r="E910" s="30"/>
      <c r="F910" s="13"/>
      <c r="G910" s="13"/>
      <c r="H910" s="13"/>
      <c r="I910" s="14"/>
      <c r="K910" s="285"/>
      <c r="L910" s="319"/>
    </row>
    <row r="911" spans="1:12" s="25" customFormat="1">
      <c r="A911" s="15"/>
      <c r="B911" s="30"/>
      <c r="C911" s="169"/>
      <c r="D911" s="31"/>
      <c r="E911" s="30"/>
      <c r="F911" s="13"/>
      <c r="G911" s="13"/>
      <c r="H911" s="13"/>
      <c r="I911" s="14"/>
      <c r="K911" s="285"/>
      <c r="L911" s="319"/>
    </row>
    <row r="912" spans="1:12" s="25" customFormat="1">
      <c r="A912" s="15"/>
      <c r="B912" s="30"/>
      <c r="C912" s="169"/>
      <c r="D912" s="31"/>
      <c r="E912" s="30"/>
      <c r="F912" s="13"/>
      <c r="G912" s="13"/>
      <c r="H912" s="13"/>
      <c r="I912" s="14"/>
      <c r="K912" s="285"/>
      <c r="L912" s="319"/>
    </row>
    <row r="913" spans="1:12" s="25" customFormat="1">
      <c r="A913" s="15"/>
      <c r="B913" s="30"/>
      <c r="C913" s="169"/>
      <c r="D913" s="31"/>
      <c r="E913" s="30"/>
      <c r="F913" s="13"/>
      <c r="G913" s="13"/>
      <c r="H913" s="13"/>
      <c r="I913" s="14"/>
      <c r="K913" s="285"/>
      <c r="L913" s="319"/>
    </row>
    <row r="914" spans="1:12" s="25" customFormat="1">
      <c r="A914" s="15"/>
      <c r="B914" s="30"/>
      <c r="C914" s="169"/>
      <c r="D914" s="31"/>
      <c r="E914" s="30"/>
      <c r="F914" s="13"/>
      <c r="G914" s="13"/>
      <c r="H914" s="13"/>
      <c r="I914" s="14"/>
      <c r="K914" s="285"/>
      <c r="L914" s="319"/>
    </row>
    <row r="915" spans="1:12" s="25" customFormat="1">
      <c r="A915" s="15"/>
      <c r="B915" s="30"/>
      <c r="C915" s="169"/>
      <c r="D915" s="31"/>
      <c r="E915" s="30"/>
      <c r="F915" s="13"/>
      <c r="G915" s="13"/>
      <c r="H915" s="13"/>
      <c r="I915" s="14"/>
      <c r="K915" s="285"/>
      <c r="L915" s="319"/>
    </row>
    <row r="916" spans="1:12" s="25" customFormat="1">
      <c r="A916" s="15"/>
      <c r="B916" s="30"/>
      <c r="C916" s="169"/>
      <c r="D916" s="31"/>
      <c r="E916" s="30"/>
      <c r="F916" s="13"/>
      <c r="G916" s="13"/>
      <c r="H916" s="13"/>
      <c r="I916" s="14"/>
      <c r="K916" s="285"/>
      <c r="L916" s="319"/>
    </row>
    <row r="917" spans="1:12" s="25" customFormat="1">
      <c r="A917" s="15"/>
      <c r="B917" s="30"/>
      <c r="C917" s="169"/>
      <c r="D917" s="31"/>
      <c r="E917" s="30"/>
      <c r="F917" s="13"/>
      <c r="G917" s="13"/>
      <c r="H917" s="13"/>
      <c r="I917" s="14"/>
      <c r="K917" s="285"/>
      <c r="L917" s="319"/>
    </row>
    <row r="918" spans="1:12" s="25" customFormat="1">
      <c r="A918" s="15"/>
      <c r="B918" s="30"/>
      <c r="C918" s="169"/>
      <c r="D918" s="31"/>
      <c r="E918" s="30"/>
      <c r="F918" s="13"/>
      <c r="G918" s="13"/>
      <c r="H918" s="13"/>
      <c r="I918" s="14"/>
      <c r="K918" s="285"/>
      <c r="L918" s="319"/>
    </row>
    <row r="919" spans="1:12" s="25" customFormat="1">
      <c r="A919" s="15"/>
      <c r="B919" s="30"/>
      <c r="C919" s="169"/>
      <c r="D919" s="31"/>
      <c r="E919" s="30"/>
      <c r="F919" s="13"/>
      <c r="G919" s="13"/>
      <c r="H919" s="13"/>
      <c r="I919" s="14"/>
      <c r="K919" s="285"/>
      <c r="L919" s="319"/>
    </row>
    <row r="920" spans="1:12" s="25" customFormat="1">
      <c r="A920" s="15"/>
      <c r="B920" s="30"/>
      <c r="C920" s="169"/>
      <c r="D920" s="31"/>
      <c r="E920" s="30"/>
      <c r="F920" s="13"/>
      <c r="G920" s="13"/>
      <c r="H920" s="13"/>
      <c r="I920" s="14"/>
      <c r="K920" s="285"/>
      <c r="L920" s="319"/>
    </row>
    <row r="921" spans="1:12" s="25" customFormat="1">
      <c r="A921" s="15"/>
      <c r="B921" s="30"/>
      <c r="C921" s="169"/>
      <c r="D921" s="31"/>
      <c r="E921" s="30"/>
      <c r="F921" s="13"/>
      <c r="G921" s="13"/>
      <c r="H921" s="13"/>
      <c r="I921" s="14"/>
      <c r="K921" s="285"/>
      <c r="L921" s="319"/>
    </row>
    <row r="922" spans="1:12" s="25" customFormat="1">
      <c r="A922" s="15"/>
      <c r="B922" s="30"/>
      <c r="C922" s="169"/>
      <c r="D922" s="31"/>
      <c r="E922" s="30"/>
      <c r="F922" s="13"/>
      <c r="G922" s="13"/>
      <c r="H922" s="13"/>
      <c r="I922" s="14"/>
      <c r="K922" s="285"/>
      <c r="L922" s="319"/>
    </row>
    <row r="923" spans="1:12" s="25" customFormat="1">
      <c r="A923" s="15"/>
      <c r="B923" s="30"/>
      <c r="C923" s="169"/>
      <c r="D923" s="31"/>
      <c r="E923" s="30"/>
      <c r="F923" s="13"/>
      <c r="G923" s="13"/>
      <c r="H923" s="13"/>
      <c r="I923" s="14"/>
      <c r="K923" s="285"/>
      <c r="L923" s="319"/>
    </row>
    <row r="924" spans="1:12" s="25" customFormat="1">
      <c r="A924" s="15"/>
      <c r="B924" s="30"/>
      <c r="C924" s="169"/>
      <c r="D924" s="31"/>
      <c r="E924" s="30"/>
      <c r="F924" s="13"/>
      <c r="G924" s="13"/>
      <c r="H924" s="13"/>
      <c r="I924" s="14"/>
      <c r="K924" s="285"/>
      <c r="L924" s="319"/>
    </row>
    <row r="925" spans="1:12" s="25" customFormat="1">
      <c r="A925" s="15"/>
      <c r="B925" s="30"/>
      <c r="C925" s="169"/>
      <c r="D925" s="31"/>
      <c r="E925" s="30"/>
      <c r="F925" s="13"/>
      <c r="G925" s="13"/>
      <c r="H925" s="13"/>
      <c r="I925" s="14"/>
      <c r="K925" s="285"/>
      <c r="L925" s="319"/>
    </row>
    <row r="926" spans="1:12" s="25" customFormat="1">
      <c r="A926" s="15"/>
      <c r="B926" s="30"/>
      <c r="C926" s="169"/>
      <c r="D926" s="31"/>
      <c r="E926" s="30"/>
      <c r="F926" s="13"/>
      <c r="G926" s="13"/>
      <c r="H926" s="13"/>
      <c r="I926" s="14"/>
      <c r="K926" s="285"/>
      <c r="L926" s="319"/>
    </row>
    <row r="927" spans="1:12" s="25" customFormat="1">
      <c r="A927" s="15"/>
      <c r="B927" s="30"/>
      <c r="C927" s="169"/>
      <c r="D927" s="31"/>
      <c r="E927" s="30"/>
      <c r="F927" s="13"/>
      <c r="G927" s="13"/>
      <c r="H927" s="13"/>
      <c r="I927" s="14"/>
      <c r="K927" s="285"/>
      <c r="L927" s="319"/>
    </row>
    <row r="928" spans="1:12" s="25" customFormat="1">
      <c r="A928" s="15"/>
      <c r="B928" s="30"/>
      <c r="C928" s="169"/>
      <c r="D928" s="31"/>
      <c r="E928" s="30"/>
      <c r="F928" s="13"/>
      <c r="G928" s="13"/>
      <c r="H928" s="13"/>
      <c r="I928" s="14"/>
      <c r="K928" s="285"/>
      <c r="L928" s="319"/>
    </row>
    <row r="929" spans="1:12" s="25" customFormat="1">
      <c r="A929" s="15"/>
      <c r="B929" s="30"/>
      <c r="C929" s="169"/>
      <c r="D929" s="31"/>
      <c r="E929" s="30"/>
      <c r="F929" s="13"/>
      <c r="G929" s="13"/>
      <c r="H929" s="13"/>
      <c r="I929" s="14"/>
      <c r="K929" s="285"/>
      <c r="L929" s="319"/>
    </row>
    <row r="930" spans="1:12" s="25" customFormat="1">
      <c r="A930" s="15"/>
      <c r="B930" s="30"/>
      <c r="C930" s="169"/>
      <c r="D930" s="31"/>
      <c r="E930" s="30"/>
      <c r="F930" s="13"/>
      <c r="G930" s="13"/>
      <c r="H930" s="13"/>
      <c r="I930" s="14"/>
      <c r="K930" s="285"/>
      <c r="L930" s="319"/>
    </row>
    <row r="931" spans="1:12" s="25" customFormat="1">
      <c r="A931" s="15"/>
      <c r="B931" s="30"/>
      <c r="C931" s="169"/>
      <c r="D931" s="31"/>
      <c r="E931" s="30"/>
      <c r="F931" s="13"/>
      <c r="G931" s="13"/>
      <c r="H931" s="13"/>
      <c r="I931" s="14"/>
      <c r="K931" s="285"/>
      <c r="L931" s="319"/>
    </row>
    <row r="932" spans="1:12" s="25" customFormat="1">
      <c r="A932" s="15"/>
      <c r="B932" s="30"/>
      <c r="C932" s="169"/>
      <c r="D932" s="31"/>
      <c r="E932" s="30"/>
      <c r="F932" s="13"/>
      <c r="G932" s="13"/>
      <c r="H932" s="13"/>
      <c r="I932" s="14"/>
      <c r="K932" s="285"/>
      <c r="L932" s="319"/>
    </row>
    <row r="933" spans="1:12" s="25" customFormat="1">
      <c r="A933" s="15"/>
      <c r="B933" s="30"/>
      <c r="C933" s="169"/>
      <c r="D933" s="31"/>
      <c r="E933" s="30"/>
      <c r="F933" s="13"/>
      <c r="G933" s="13"/>
      <c r="H933" s="13"/>
      <c r="I933" s="14"/>
      <c r="K933" s="285"/>
      <c r="L933" s="319"/>
    </row>
    <row r="934" spans="1:12" s="25" customFormat="1">
      <c r="A934" s="15"/>
      <c r="B934" s="30"/>
      <c r="C934" s="169"/>
      <c r="D934" s="31"/>
      <c r="E934" s="30"/>
      <c r="F934" s="13"/>
      <c r="G934" s="13"/>
      <c r="H934" s="13"/>
      <c r="I934" s="14"/>
      <c r="K934" s="285"/>
      <c r="L934" s="319"/>
    </row>
    <row r="935" spans="1:12" s="25" customFormat="1">
      <c r="A935" s="15"/>
      <c r="B935" s="30"/>
      <c r="C935" s="169"/>
      <c r="D935" s="31"/>
      <c r="E935" s="30"/>
      <c r="F935" s="13"/>
      <c r="G935" s="13"/>
      <c r="H935" s="13"/>
      <c r="I935" s="14"/>
      <c r="K935" s="285"/>
      <c r="L935" s="319"/>
    </row>
    <row r="936" spans="1:12" s="25" customFormat="1">
      <c r="A936" s="15"/>
      <c r="B936" s="30"/>
      <c r="C936" s="169"/>
      <c r="D936" s="31"/>
      <c r="E936" s="30"/>
      <c r="F936" s="13"/>
      <c r="G936" s="13"/>
      <c r="H936" s="13"/>
      <c r="I936" s="14"/>
      <c r="K936" s="285"/>
      <c r="L936" s="319"/>
    </row>
    <row r="937" spans="1:12" s="25" customFormat="1">
      <c r="A937" s="15"/>
      <c r="B937" s="30"/>
      <c r="C937" s="169"/>
      <c r="D937" s="31"/>
      <c r="E937" s="30"/>
      <c r="F937" s="13"/>
      <c r="G937" s="13"/>
      <c r="H937" s="13"/>
      <c r="I937" s="14"/>
      <c r="K937" s="285"/>
      <c r="L937" s="319"/>
    </row>
    <row r="938" spans="1:12" s="25" customFormat="1">
      <c r="A938" s="15"/>
      <c r="B938" s="30"/>
      <c r="C938" s="169"/>
      <c r="D938" s="31"/>
      <c r="E938" s="30"/>
      <c r="F938" s="13"/>
      <c r="G938" s="13"/>
      <c r="H938" s="13"/>
      <c r="I938" s="14"/>
      <c r="K938" s="285"/>
      <c r="L938" s="319"/>
    </row>
    <row r="939" spans="1:12" s="25" customFormat="1">
      <c r="A939" s="15"/>
      <c r="B939" s="30"/>
      <c r="C939" s="169"/>
      <c r="D939" s="31"/>
      <c r="E939" s="30"/>
      <c r="F939" s="13"/>
      <c r="G939" s="13"/>
      <c r="H939" s="13"/>
      <c r="I939" s="14"/>
      <c r="K939" s="285"/>
      <c r="L939" s="319"/>
    </row>
    <row r="940" spans="1:12" s="25" customFormat="1">
      <c r="A940" s="15"/>
      <c r="B940" s="30"/>
      <c r="C940" s="169"/>
      <c r="D940" s="31"/>
      <c r="E940" s="30"/>
      <c r="F940" s="13"/>
      <c r="G940" s="13"/>
      <c r="H940" s="13"/>
      <c r="I940" s="14"/>
      <c r="K940" s="285"/>
      <c r="L940" s="319"/>
    </row>
    <row r="941" spans="1:12" s="25" customFormat="1">
      <c r="A941" s="15"/>
      <c r="B941" s="30"/>
      <c r="C941" s="169"/>
      <c r="D941" s="31"/>
      <c r="E941" s="30"/>
      <c r="F941" s="13"/>
      <c r="G941" s="13"/>
      <c r="H941" s="13"/>
      <c r="I941" s="14"/>
      <c r="K941" s="285"/>
      <c r="L941" s="319"/>
    </row>
    <row r="942" spans="1:12" s="25" customFormat="1">
      <c r="A942" s="15"/>
      <c r="B942" s="30"/>
      <c r="C942" s="169"/>
      <c r="D942" s="31"/>
      <c r="E942" s="30"/>
      <c r="F942" s="13"/>
      <c r="G942" s="13"/>
      <c r="H942" s="13"/>
      <c r="I942" s="14"/>
      <c r="K942" s="285"/>
      <c r="L942" s="319"/>
    </row>
    <row r="943" spans="1:12" s="25" customFormat="1">
      <c r="A943" s="15"/>
      <c r="B943" s="30"/>
      <c r="C943" s="169"/>
      <c r="D943" s="31"/>
      <c r="E943" s="30"/>
      <c r="F943" s="13"/>
      <c r="G943" s="13"/>
      <c r="H943" s="13"/>
      <c r="I943" s="14"/>
      <c r="K943" s="285"/>
      <c r="L943" s="319"/>
    </row>
    <row r="944" spans="1:12" s="25" customFormat="1">
      <c r="A944" s="15"/>
      <c r="B944" s="30"/>
      <c r="C944" s="169"/>
      <c r="D944" s="31"/>
      <c r="E944" s="30"/>
      <c r="F944" s="13"/>
      <c r="G944" s="13"/>
      <c r="H944" s="13"/>
      <c r="I944" s="14"/>
      <c r="K944" s="285"/>
      <c r="L944" s="319"/>
    </row>
    <row r="945" spans="1:12" s="25" customFormat="1">
      <c r="A945" s="15"/>
      <c r="B945" s="30"/>
      <c r="C945" s="169"/>
      <c r="D945" s="31"/>
      <c r="E945" s="30"/>
      <c r="F945" s="13"/>
      <c r="G945" s="13"/>
      <c r="H945" s="13"/>
      <c r="I945" s="14"/>
      <c r="K945" s="285"/>
      <c r="L945" s="319"/>
    </row>
    <row r="946" spans="1:12" s="25" customFormat="1">
      <c r="A946" s="15"/>
      <c r="B946" s="30"/>
      <c r="C946" s="169"/>
      <c r="D946" s="31"/>
      <c r="E946" s="30"/>
      <c r="F946" s="13"/>
      <c r="G946" s="13"/>
      <c r="H946" s="13"/>
      <c r="I946" s="14"/>
      <c r="K946" s="285"/>
      <c r="L946" s="319"/>
    </row>
    <row r="947" spans="1:12" s="25" customFormat="1">
      <c r="A947" s="15"/>
      <c r="B947" s="30"/>
      <c r="C947" s="169"/>
      <c r="D947" s="31"/>
      <c r="E947" s="30"/>
      <c r="F947" s="13"/>
      <c r="G947" s="13"/>
      <c r="H947" s="13"/>
      <c r="I947" s="14"/>
      <c r="K947" s="285"/>
      <c r="L947" s="319"/>
    </row>
    <row r="948" spans="1:12" s="25" customFormat="1">
      <c r="A948" s="15"/>
      <c r="B948" s="30"/>
      <c r="C948" s="169"/>
      <c r="D948" s="31"/>
      <c r="E948" s="30"/>
      <c r="F948" s="13"/>
      <c r="G948" s="13"/>
      <c r="H948" s="13"/>
      <c r="I948" s="14"/>
      <c r="K948" s="285"/>
      <c r="L948" s="319"/>
    </row>
    <row r="949" spans="1:12" s="25" customFormat="1">
      <c r="A949" s="15"/>
      <c r="B949" s="30"/>
      <c r="C949" s="169"/>
      <c r="D949" s="31"/>
      <c r="E949" s="30"/>
      <c r="F949" s="13"/>
      <c r="G949" s="13"/>
      <c r="H949" s="13"/>
      <c r="I949" s="14"/>
      <c r="K949" s="285"/>
      <c r="L949" s="319"/>
    </row>
    <row r="950" spans="1:12" s="25" customFormat="1">
      <c r="A950" s="15"/>
      <c r="B950" s="30"/>
      <c r="C950" s="169"/>
      <c r="D950" s="31"/>
      <c r="E950" s="30"/>
      <c r="F950" s="13"/>
      <c r="G950" s="13"/>
      <c r="H950" s="13"/>
      <c r="I950" s="14"/>
      <c r="K950" s="285"/>
      <c r="L950" s="319"/>
    </row>
    <row r="951" spans="1:12" s="25" customFormat="1">
      <c r="A951" s="15"/>
      <c r="B951" s="30"/>
      <c r="C951" s="169"/>
      <c r="D951" s="31"/>
      <c r="E951" s="30"/>
      <c r="F951" s="13"/>
      <c r="G951" s="13"/>
      <c r="H951" s="13"/>
      <c r="I951" s="14"/>
      <c r="K951" s="285"/>
      <c r="L951" s="319"/>
    </row>
    <row r="952" spans="1:12" s="25" customFormat="1">
      <c r="A952" s="15"/>
      <c r="B952" s="30"/>
      <c r="C952" s="169"/>
      <c r="D952" s="31"/>
      <c r="E952" s="30"/>
      <c r="F952" s="13"/>
      <c r="G952" s="13"/>
      <c r="H952" s="13"/>
      <c r="I952" s="14"/>
      <c r="K952" s="285"/>
      <c r="L952" s="319"/>
    </row>
    <row r="953" spans="1:12" s="25" customFormat="1">
      <c r="A953" s="15"/>
      <c r="B953" s="30"/>
      <c r="C953" s="169"/>
      <c r="D953" s="31"/>
      <c r="E953" s="30"/>
      <c r="F953" s="13"/>
      <c r="G953" s="13"/>
      <c r="H953" s="13"/>
      <c r="I953" s="14"/>
      <c r="K953" s="285"/>
      <c r="L953" s="319"/>
    </row>
    <row r="954" spans="1:12" s="25" customFormat="1">
      <c r="A954" s="15"/>
      <c r="B954" s="30"/>
      <c r="C954" s="169"/>
      <c r="D954" s="31"/>
      <c r="E954" s="30"/>
      <c r="F954" s="13"/>
      <c r="G954" s="13"/>
      <c r="H954" s="13"/>
      <c r="I954" s="14"/>
      <c r="K954" s="285"/>
      <c r="L954" s="319"/>
    </row>
    <row r="955" spans="1:12" s="25" customFormat="1">
      <c r="A955" s="15"/>
      <c r="B955" s="30"/>
      <c r="C955" s="169"/>
      <c r="D955" s="31"/>
      <c r="E955" s="30"/>
      <c r="F955" s="13"/>
      <c r="G955" s="13"/>
      <c r="H955" s="13"/>
      <c r="I955" s="14"/>
      <c r="K955" s="285"/>
      <c r="L955" s="319"/>
    </row>
    <row r="956" spans="1:12" s="25" customFormat="1">
      <c r="A956" s="15"/>
      <c r="B956" s="30"/>
      <c r="C956" s="169"/>
      <c r="D956" s="31"/>
      <c r="E956" s="30"/>
      <c r="F956" s="13"/>
      <c r="G956" s="13"/>
      <c r="H956" s="13"/>
      <c r="I956" s="14"/>
      <c r="K956" s="285"/>
      <c r="L956" s="319"/>
    </row>
    <row r="957" spans="1:12" s="25" customFormat="1">
      <c r="A957" s="15"/>
      <c r="B957" s="30"/>
      <c r="C957" s="169"/>
      <c r="D957" s="31"/>
      <c r="E957" s="30"/>
      <c r="F957" s="13"/>
      <c r="G957" s="13"/>
      <c r="H957" s="13"/>
      <c r="I957" s="14"/>
      <c r="K957" s="285"/>
      <c r="L957" s="319"/>
    </row>
    <row r="958" spans="1:12" s="25" customFormat="1">
      <c r="A958" s="15"/>
      <c r="B958" s="30"/>
      <c r="C958" s="169"/>
      <c r="D958" s="31"/>
      <c r="E958" s="30"/>
      <c r="F958" s="13"/>
      <c r="G958" s="13"/>
      <c r="H958" s="13"/>
      <c r="I958" s="14"/>
      <c r="K958" s="285"/>
      <c r="L958" s="319"/>
    </row>
    <row r="959" spans="1:12" s="25" customFormat="1">
      <c r="A959" s="15"/>
      <c r="B959" s="30"/>
      <c r="C959" s="169"/>
      <c r="D959" s="31"/>
      <c r="E959" s="30"/>
      <c r="F959" s="13"/>
      <c r="G959" s="13"/>
      <c r="H959" s="13"/>
      <c r="I959" s="14"/>
      <c r="K959" s="285"/>
      <c r="L959" s="319"/>
    </row>
    <row r="960" spans="1:12" s="25" customFormat="1">
      <c r="A960" s="15"/>
      <c r="B960" s="30"/>
      <c r="C960" s="169"/>
      <c r="D960" s="31"/>
      <c r="E960" s="30"/>
      <c r="F960" s="13"/>
      <c r="G960" s="13"/>
      <c r="H960" s="13"/>
      <c r="I960" s="14"/>
      <c r="K960" s="285"/>
      <c r="L960" s="319"/>
    </row>
    <row r="961" spans="1:12" s="25" customFormat="1">
      <c r="A961" s="15"/>
      <c r="B961" s="30"/>
      <c r="C961" s="169"/>
      <c r="D961" s="31"/>
      <c r="E961" s="30"/>
      <c r="F961" s="13"/>
      <c r="G961" s="13"/>
      <c r="H961" s="13"/>
      <c r="I961" s="14"/>
      <c r="K961" s="285"/>
      <c r="L961" s="319"/>
    </row>
    <row r="962" spans="1:12" s="25" customFormat="1">
      <c r="A962" s="15"/>
      <c r="B962" s="30"/>
      <c r="C962" s="169"/>
      <c r="D962" s="31"/>
      <c r="E962" s="30"/>
      <c r="F962" s="13"/>
      <c r="G962" s="13"/>
      <c r="H962" s="13"/>
      <c r="I962" s="14"/>
      <c r="K962" s="285"/>
      <c r="L962" s="319"/>
    </row>
    <row r="963" spans="1:12" s="25" customFormat="1">
      <c r="A963" s="15"/>
      <c r="B963" s="30"/>
      <c r="C963" s="169"/>
      <c r="D963" s="31"/>
      <c r="E963" s="30"/>
      <c r="F963" s="13"/>
      <c r="G963" s="13"/>
      <c r="H963" s="13"/>
      <c r="I963" s="14"/>
      <c r="K963" s="285"/>
      <c r="L963" s="319"/>
    </row>
    <row r="964" spans="1:12" s="25" customFormat="1">
      <c r="A964" s="15"/>
      <c r="B964" s="30"/>
      <c r="C964" s="169"/>
      <c r="D964" s="31"/>
      <c r="E964" s="30"/>
      <c r="F964" s="13"/>
      <c r="G964" s="13"/>
      <c r="H964" s="13"/>
      <c r="I964" s="14"/>
      <c r="K964" s="285"/>
      <c r="L964" s="319"/>
    </row>
    <row r="965" spans="1:12" s="25" customFormat="1">
      <c r="A965" s="15"/>
      <c r="B965" s="30"/>
      <c r="C965" s="169"/>
      <c r="D965" s="31"/>
      <c r="E965" s="30"/>
      <c r="F965" s="13"/>
      <c r="G965" s="13"/>
      <c r="H965" s="13"/>
      <c r="I965" s="14"/>
      <c r="K965" s="285"/>
      <c r="L965" s="319"/>
    </row>
    <row r="966" spans="1:12" s="25" customFormat="1">
      <c r="A966" s="15"/>
      <c r="B966" s="30"/>
      <c r="C966" s="169"/>
      <c r="D966" s="31"/>
      <c r="E966" s="30"/>
      <c r="F966" s="13"/>
      <c r="G966" s="13"/>
      <c r="H966" s="13"/>
      <c r="I966" s="14"/>
      <c r="K966" s="285"/>
      <c r="L966" s="319"/>
    </row>
    <row r="967" spans="1:12" s="25" customFormat="1">
      <c r="A967" s="15"/>
      <c r="B967" s="30"/>
      <c r="C967" s="169"/>
      <c r="D967" s="31"/>
      <c r="E967" s="30"/>
      <c r="F967" s="13"/>
      <c r="G967" s="13"/>
      <c r="H967" s="13"/>
      <c r="I967" s="14"/>
      <c r="K967" s="285"/>
      <c r="L967" s="319"/>
    </row>
    <row r="968" spans="1:12" s="25" customFormat="1">
      <c r="A968" s="15"/>
      <c r="B968" s="30"/>
      <c r="C968" s="169"/>
      <c r="D968" s="31"/>
      <c r="E968" s="30"/>
      <c r="F968" s="13"/>
      <c r="G968" s="13"/>
      <c r="H968" s="13"/>
      <c r="I968" s="14"/>
      <c r="K968" s="285"/>
      <c r="L968" s="319"/>
    </row>
    <row r="969" spans="1:12" s="25" customFormat="1">
      <c r="A969" s="15"/>
      <c r="B969" s="30"/>
      <c r="C969" s="169"/>
      <c r="D969" s="31"/>
      <c r="E969" s="30"/>
      <c r="F969" s="13"/>
      <c r="G969" s="13"/>
      <c r="H969" s="13"/>
      <c r="I969" s="14"/>
      <c r="K969" s="285"/>
      <c r="L969" s="319"/>
    </row>
    <row r="970" spans="1:12" s="25" customFormat="1">
      <c r="A970" s="15"/>
      <c r="B970" s="30"/>
      <c r="C970" s="169"/>
      <c r="D970" s="31"/>
      <c r="E970" s="30"/>
      <c r="F970" s="13"/>
      <c r="G970" s="13"/>
      <c r="H970" s="13"/>
      <c r="I970" s="14"/>
      <c r="K970" s="285"/>
      <c r="L970" s="319"/>
    </row>
    <row r="971" spans="1:12" s="25" customFormat="1">
      <c r="A971" s="15"/>
      <c r="B971" s="30"/>
      <c r="C971" s="169"/>
      <c r="D971" s="31"/>
      <c r="E971" s="30"/>
      <c r="F971" s="13"/>
      <c r="G971" s="13"/>
      <c r="H971" s="13"/>
      <c r="I971" s="14"/>
      <c r="K971" s="285"/>
      <c r="L971" s="319"/>
    </row>
    <row r="972" spans="1:12" s="25" customFormat="1">
      <c r="A972" s="15"/>
      <c r="B972" s="30"/>
      <c r="C972" s="169"/>
      <c r="D972" s="31"/>
      <c r="E972" s="30"/>
      <c r="F972" s="13"/>
      <c r="G972" s="13"/>
      <c r="H972" s="13"/>
      <c r="I972" s="14"/>
      <c r="K972" s="285"/>
      <c r="L972" s="319"/>
    </row>
    <row r="973" spans="1:12" s="25" customFormat="1">
      <c r="A973" s="15"/>
      <c r="B973" s="30"/>
      <c r="C973" s="169"/>
      <c r="D973" s="31"/>
      <c r="E973" s="30"/>
      <c r="F973" s="13"/>
      <c r="G973" s="13"/>
      <c r="H973" s="13"/>
      <c r="I973" s="14"/>
      <c r="K973" s="285"/>
      <c r="L973" s="319"/>
    </row>
    <row r="974" spans="1:12" s="25" customFormat="1">
      <c r="A974" s="15"/>
      <c r="B974" s="30"/>
      <c r="C974" s="169"/>
      <c r="D974" s="31"/>
      <c r="E974" s="30"/>
      <c r="F974" s="13"/>
      <c r="G974" s="13"/>
      <c r="H974" s="13"/>
      <c r="I974" s="14"/>
      <c r="K974" s="285"/>
      <c r="L974" s="319"/>
    </row>
    <row r="975" spans="1:12" s="25" customFormat="1">
      <c r="A975" s="15"/>
      <c r="B975" s="30"/>
      <c r="C975" s="169"/>
      <c r="D975" s="31"/>
      <c r="E975" s="30"/>
      <c r="F975" s="13"/>
      <c r="G975" s="13"/>
      <c r="H975" s="13"/>
      <c r="I975" s="14"/>
      <c r="K975" s="285"/>
      <c r="L975" s="319"/>
    </row>
    <row r="976" spans="1:12" s="25" customFormat="1">
      <c r="A976" s="15"/>
      <c r="B976" s="30"/>
      <c r="C976" s="169"/>
      <c r="D976" s="31"/>
      <c r="E976" s="30"/>
      <c r="F976" s="13"/>
      <c r="G976" s="13"/>
      <c r="H976" s="13"/>
      <c r="I976" s="14"/>
      <c r="K976" s="285"/>
      <c r="L976" s="319"/>
    </row>
    <row r="977" spans="1:12" s="25" customFormat="1">
      <c r="A977" s="15"/>
      <c r="B977" s="30"/>
      <c r="C977" s="169"/>
      <c r="D977" s="31"/>
      <c r="E977" s="30"/>
      <c r="F977" s="13"/>
      <c r="G977" s="13"/>
      <c r="H977" s="13"/>
      <c r="I977" s="14"/>
      <c r="K977" s="285"/>
      <c r="L977" s="319"/>
    </row>
    <row r="978" spans="1:12" s="25" customFormat="1">
      <c r="A978" s="15"/>
      <c r="B978" s="30"/>
      <c r="C978" s="169"/>
      <c r="D978" s="31"/>
      <c r="E978" s="30"/>
      <c r="F978" s="13"/>
      <c r="G978" s="13"/>
      <c r="H978" s="13"/>
      <c r="I978" s="14"/>
      <c r="K978" s="285"/>
      <c r="L978" s="319"/>
    </row>
    <row r="979" spans="1:12" s="25" customFormat="1">
      <c r="A979" s="15"/>
      <c r="B979" s="30"/>
      <c r="C979" s="169"/>
      <c r="D979" s="31"/>
      <c r="E979" s="30"/>
      <c r="F979" s="13"/>
      <c r="G979" s="13"/>
      <c r="H979" s="13"/>
      <c r="I979" s="14"/>
      <c r="K979" s="285"/>
      <c r="L979" s="319"/>
    </row>
    <row r="980" spans="1:12" s="25" customFormat="1">
      <c r="A980" s="15"/>
      <c r="B980" s="30"/>
      <c r="C980" s="169"/>
      <c r="D980" s="31"/>
      <c r="E980" s="30"/>
      <c r="F980" s="13"/>
      <c r="G980" s="13"/>
      <c r="H980" s="13"/>
      <c r="I980" s="14"/>
      <c r="K980" s="285"/>
      <c r="L980" s="319"/>
    </row>
    <row r="981" spans="1:12" s="25" customFormat="1">
      <c r="A981" s="15"/>
      <c r="B981" s="30"/>
      <c r="C981" s="169"/>
      <c r="D981" s="31"/>
      <c r="E981" s="30"/>
      <c r="F981" s="13"/>
      <c r="G981" s="13"/>
      <c r="H981" s="13"/>
      <c r="I981" s="14"/>
      <c r="K981" s="285"/>
      <c r="L981" s="319"/>
    </row>
    <row r="982" spans="1:12" s="25" customFormat="1">
      <c r="A982" s="15"/>
      <c r="B982" s="30"/>
      <c r="C982" s="169"/>
      <c r="D982" s="31"/>
      <c r="E982" s="30"/>
      <c r="F982" s="13"/>
      <c r="G982" s="13"/>
      <c r="H982" s="13"/>
      <c r="I982" s="14"/>
      <c r="K982" s="285"/>
      <c r="L982" s="319"/>
    </row>
    <row r="983" spans="1:12" s="25" customFormat="1">
      <c r="A983" s="15"/>
      <c r="B983" s="30"/>
      <c r="C983" s="169"/>
      <c r="D983" s="31"/>
      <c r="E983" s="30"/>
      <c r="F983" s="13"/>
      <c r="G983" s="13"/>
      <c r="H983" s="13"/>
      <c r="I983" s="14"/>
      <c r="K983" s="285"/>
      <c r="L983" s="319"/>
    </row>
    <row r="984" spans="1:12" s="25" customFormat="1">
      <c r="A984" s="15"/>
      <c r="B984" s="30"/>
      <c r="C984" s="169"/>
      <c r="D984" s="31"/>
      <c r="E984" s="30"/>
      <c r="F984" s="13"/>
      <c r="G984" s="13"/>
      <c r="H984" s="13"/>
      <c r="I984" s="14"/>
      <c r="K984" s="285"/>
      <c r="L984" s="319"/>
    </row>
    <row r="985" spans="1:12" s="25" customFormat="1">
      <c r="A985" s="15"/>
      <c r="B985" s="30"/>
      <c r="C985" s="169"/>
      <c r="D985" s="31"/>
      <c r="E985" s="30"/>
      <c r="F985" s="13"/>
      <c r="G985" s="13"/>
      <c r="H985" s="13"/>
      <c r="I985" s="14"/>
      <c r="K985" s="285"/>
      <c r="L985" s="319"/>
    </row>
    <row r="986" spans="1:12" s="25" customFormat="1">
      <c r="A986" s="15"/>
      <c r="B986" s="30"/>
      <c r="C986" s="169"/>
      <c r="D986" s="31"/>
      <c r="E986" s="30"/>
      <c r="F986" s="13"/>
      <c r="G986" s="13"/>
      <c r="H986" s="13"/>
      <c r="I986" s="14"/>
      <c r="K986" s="285"/>
      <c r="L986" s="319"/>
    </row>
    <row r="987" spans="1:12" s="25" customFormat="1">
      <c r="A987" s="15"/>
      <c r="B987" s="30"/>
      <c r="C987" s="169"/>
      <c r="D987" s="31"/>
      <c r="E987" s="30"/>
      <c r="F987" s="13"/>
      <c r="G987" s="13"/>
      <c r="H987" s="13"/>
      <c r="I987" s="14"/>
      <c r="K987" s="285"/>
      <c r="L987" s="319"/>
    </row>
    <row r="988" spans="1:12" s="25" customFormat="1">
      <c r="A988" s="15"/>
      <c r="B988" s="30"/>
      <c r="C988" s="169"/>
      <c r="D988" s="31"/>
      <c r="E988" s="30"/>
      <c r="F988" s="13"/>
      <c r="G988" s="13"/>
      <c r="H988" s="13"/>
      <c r="I988" s="14"/>
      <c r="K988" s="285"/>
      <c r="L988" s="319"/>
    </row>
    <row r="989" spans="1:12" s="25" customFormat="1">
      <c r="A989" s="15"/>
      <c r="B989" s="30"/>
      <c r="C989" s="169"/>
      <c r="D989" s="31"/>
      <c r="E989" s="30"/>
      <c r="F989" s="13"/>
      <c r="G989" s="13"/>
      <c r="H989" s="13"/>
      <c r="I989" s="14"/>
      <c r="K989" s="285"/>
      <c r="L989" s="319"/>
    </row>
    <row r="990" spans="1:12" s="25" customFormat="1">
      <c r="A990" s="15"/>
      <c r="B990" s="30"/>
      <c r="C990" s="169"/>
      <c r="D990" s="31"/>
      <c r="E990" s="30"/>
      <c r="F990" s="13"/>
      <c r="G990" s="13"/>
      <c r="H990" s="13"/>
      <c r="I990" s="14"/>
      <c r="K990" s="285"/>
      <c r="L990" s="319"/>
    </row>
    <row r="991" spans="1:12" s="25" customFormat="1">
      <c r="A991" s="15"/>
      <c r="B991" s="30"/>
      <c r="C991" s="169"/>
      <c r="D991" s="31"/>
      <c r="E991" s="30"/>
      <c r="F991" s="13"/>
      <c r="G991" s="13"/>
      <c r="H991" s="13"/>
      <c r="I991" s="14"/>
      <c r="K991" s="285"/>
      <c r="L991" s="319"/>
    </row>
    <row r="992" spans="1:12" s="25" customFormat="1">
      <c r="A992" s="15"/>
      <c r="B992" s="30"/>
      <c r="C992" s="169"/>
      <c r="D992" s="31"/>
      <c r="E992" s="30"/>
      <c r="F992" s="13"/>
      <c r="G992" s="13"/>
      <c r="H992" s="13"/>
      <c r="I992" s="14"/>
      <c r="K992" s="285"/>
      <c r="L992" s="319"/>
    </row>
    <row r="993" spans="1:12" s="25" customFormat="1">
      <c r="A993" s="15"/>
      <c r="B993" s="30"/>
      <c r="C993" s="169"/>
      <c r="D993" s="31"/>
      <c r="E993" s="30"/>
      <c r="F993" s="13"/>
      <c r="G993" s="13"/>
      <c r="H993" s="13"/>
      <c r="I993" s="14"/>
      <c r="K993" s="285"/>
      <c r="L993" s="319"/>
    </row>
    <row r="994" spans="1:12" s="25" customFormat="1">
      <c r="A994" s="15"/>
      <c r="B994" s="30"/>
      <c r="C994" s="169"/>
      <c r="D994" s="31"/>
      <c r="E994" s="30"/>
      <c r="F994" s="13"/>
      <c r="G994" s="13"/>
      <c r="H994" s="13"/>
      <c r="I994" s="14"/>
      <c r="K994" s="285"/>
      <c r="L994" s="319"/>
    </row>
    <row r="995" spans="1:12" s="25" customFormat="1">
      <c r="A995" s="15"/>
      <c r="B995" s="30"/>
      <c r="C995" s="169"/>
      <c r="D995" s="31"/>
      <c r="E995" s="30"/>
      <c r="F995" s="13"/>
      <c r="G995" s="13"/>
      <c r="H995" s="13"/>
      <c r="I995" s="14"/>
      <c r="K995" s="285"/>
      <c r="L995" s="319"/>
    </row>
    <row r="996" spans="1:12" s="25" customFormat="1">
      <c r="A996" s="15"/>
      <c r="B996" s="30"/>
      <c r="C996" s="169"/>
      <c r="D996" s="31"/>
      <c r="E996" s="30"/>
      <c r="F996" s="13"/>
      <c r="G996" s="13"/>
      <c r="H996" s="13"/>
      <c r="I996" s="14"/>
      <c r="K996" s="285"/>
      <c r="L996" s="319"/>
    </row>
    <row r="997" spans="1:12" s="25" customFormat="1">
      <c r="A997" s="15"/>
      <c r="B997" s="30"/>
      <c r="C997" s="169"/>
      <c r="D997" s="31"/>
      <c r="E997" s="30"/>
      <c r="F997" s="13"/>
      <c r="G997" s="13"/>
      <c r="H997" s="13"/>
      <c r="I997" s="14"/>
      <c r="K997" s="285"/>
      <c r="L997" s="319"/>
    </row>
    <row r="998" spans="1:12" s="25" customFormat="1">
      <c r="A998" s="15"/>
      <c r="B998" s="30"/>
      <c r="C998" s="169"/>
      <c r="D998" s="31"/>
      <c r="E998" s="30"/>
      <c r="F998" s="13"/>
      <c r="G998" s="13"/>
      <c r="H998" s="13"/>
      <c r="I998" s="14"/>
      <c r="K998" s="285"/>
      <c r="L998" s="319"/>
    </row>
    <row r="999" spans="1:12" s="25" customFormat="1">
      <c r="A999" s="15"/>
      <c r="B999" s="30"/>
      <c r="C999" s="169"/>
      <c r="D999" s="31"/>
      <c r="E999" s="30"/>
      <c r="F999" s="13"/>
      <c r="G999" s="13"/>
      <c r="H999" s="13"/>
      <c r="I999" s="14"/>
      <c r="K999" s="285"/>
      <c r="L999" s="319"/>
    </row>
    <row r="1000" spans="1:12" s="25" customFormat="1">
      <c r="A1000" s="15"/>
      <c r="B1000" s="30"/>
      <c r="C1000" s="169"/>
      <c r="D1000" s="31"/>
      <c r="E1000" s="30"/>
      <c r="F1000" s="13"/>
      <c r="G1000" s="13"/>
      <c r="H1000" s="13"/>
      <c r="I1000" s="14"/>
      <c r="K1000" s="285"/>
      <c r="L1000" s="319"/>
    </row>
    <row r="1001" spans="1:12" s="25" customFormat="1">
      <c r="A1001" s="15"/>
      <c r="B1001" s="30"/>
      <c r="C1001" s="169"/>
      <c r="D1001" s="31"/>
      <c r="E1001" s="30"/>
      <c r="F1001" s="13"/>
      <c r="G1001" s="13"/>
      <c r="H1001" s="13"/>
      <c r="I1001" s="14"/>
      <c r="K1001" s="285"/>
      <c r="L1001" s="319"/>
    </row>
    <row r="1002" spans="1:12" s="25" customFormat="1">
      <c r="A1002" s="15"/>
      <c r="B1002" s="30"/>
      <c r="C1002" s="169"/>
      <c r="D1002" s="31"/>
      <c r="E1002" s="30"/>
      <c r="F1002" s="13"/>
      <c r="G1002" s="13"/>
      <c r="H1002" s="13"/>
      <c r="I1002" s="14"/>
      <c r="K1002" s="285"/>
      <c r="L1002" s="319"/>
    </row>
    <row r="1003" spans="1:12" s="25" customFormat="1">
      <c r="A1003" s="15"/>
      <c r="B1003" s="30"/>
      <c r="C1003" s="169"/>
      <c r="D1003" s="31"/>
      <c r="E1003" s="30"/>
      <c r="F1003" s="13"/>
      <c r="G1003" s="13"/>
      <c r="H1003" s="13"/>
      <c r="I1003" s="14"/>
      <c r="K1003" s="285"/>
      <c r="L1003" s="319"/>
    </row>
    <row r="1004" spans="1:12" s="25" customFormat="1">
      <c r="A1004" s="15"/>
      <c r="B1004" s="30"/>
      <c r="C1004" s="169"/>
      <c r="D1004" s="31"/>
      <c r="E1004" s="30"/>
      <c r="F1004" s="13"/>
      <c r="G1004" s="13"/>
      <c r="H1004" s="13"/>
      <c r="I1004" s="14"/>
      <c r="K1004" s="285"/>
      <c r="L1004" s="319"/>
    </row>
    <row r="1005" spans="1:12" s="25" customFormat="1">
      <c r="A1005" s="15"/>
      <c r="B1005" s="30"/>
      <c r="C1005" s="169"/>
      <c r="D1005" s="31"/>
      <c r="E1005" s="30"/>
      <c r="F1005" s="13"/>
      <c r="G1005" s="13"/>
      <c r="H1005" s="13"/>
      <c r="I1005" s="14"/>
      <c r="K1005" s="285"/>
      <c r="L1005" s="319"/>
    </row>
    <row r="1006" spans="1:12" s="25" customFormat="1">
      <c r="A1006" s="15"/>
      <c r="B1006" s="30"/>
      <c r="C1006" s="169"/>
      <c r="D1006" s="31"/>
      <c r="E1006" s="30"/>
      <c r="F1006" s="13"/>
      <c r="G1006" s="13"/>
      <c r="H1006" s="13"/>
      <c r="I1006" s="14"/>
      <c r="K1006" s="285"/>
      <c r="L1006" s="319"/>
    </row>
    <row r="1007" spans="1:12" s="25" customFormat="1">
      <c r="A1007" s="15"/>
      <c r="B1007" s="30"/>
      <c r="C1007" s="169"/>
      <c r="D1007" s="31"/>
      <c r="E1007" s="30"/>
      <c r="F1007" s="13"/>
      <c r="G1007" s="13"/>
      <c r="H1007" s="13"/>
      <c r="I1007" s="14"/>
      <c r="K1007" s="285"/>
      <c r="L1007" s="319"/>
    </row>
    <row r="1008" spans="1:12" s="25" customFormat="1">
      <c r="A1008" s="15"/>
      <c r="B1008" s="30"/>
      <c r="C1008" s="169"/>
      <c r="D1008" s="31"/>
      <c r="E1008" s="30"/>
      <c r="F1008" s="13"/>
      <c r="G1008" s="13"/>
      <c r="H1008" s="13"/>
      <c r="I1008" s="14"/>
      <c r="K1008" s="285"/>
      <c r="L1008" s="319"/>
    </row>
    <row r="1009" spans="1:12" s="25" customFormat="1">
      <c r="A1009" s="15"/>
      <c r="B1009" s="30"/>
      <c r="C1009" s="169"/>
      <c r="D1009" s="31"/>
      <c r="E1009" s="30"/>
      <c r="F1009" s="13"/>
      <c r="G1009" s="13"/>
      <c r="H1009" s="13"/>
      <c r="I1009" s="14"/>
      <c r="K1009" s="285"/>
      <c r="L1009" s="319"/>
    </row>
    <row r="1010" spans="1:12" s="25" customFormat="1">
      <c r="A1010" s="15"/>
      <c r="B1010" s="30"/>
      <c r="C1010" s="169"/>
      <c r="D1010" s="31"/>
      <c r="E1010" s="30"/>
      <c r="F1010" s="13"/>
      <c r="G1010" s="13"/>
      <c r="H1010" s="13"/>
      <c r="I1010" s="14"/>
      <c r="K1010" s="285"/>
      <c r="L1010" s="319"/>
    </row>
    <row r="1011" spans="1:12" s="25" customFormat="1">
      <c r="A1011" s="15"/>
      <c r="B1011" s="30"/>
      <c r="C1011" s="169"/>
      <c r="D1011" s="31"/>
      <c r="E1011" s="30"/>
      <c r="F1011" s="13"/>
      <c r="G1011" s="13"/>
      <c r="H1011" s="13"/>
      <c r="I1011" s="14"/>
      <c r="K1011" s="285"/>
      <c r="L1011" s="319"/>
    </row>
    <row r="1012" spans="1:12" s="25" customFormat="1">
      <c r="A1012" s="15"/>
      <c r="B1012" s="30"/>
      <c r="C1012" s="169"/>
      <c r="D1012" s="31"/>
      <c r="E1012" s="30"/>
      <c r="F1012" s="13"/>
      <c r="G1012" s="13"/>
      <c r="H1012" s="13"/>
      <c r="I1012" s="14"/>
      <c r="K1012" s="285"/>
      <c r="L1012" s="319"/>
    </row>
    <row r="1013" spans="1:12" s="25" customFormat="1">
      <c r="A1013" s="15"/>
      <c r="B1013" s="30"/>
      <c r="C1013" s="169"/>
      <c r="D1013" s="31"/>
      <c r="E1013" s="30"/>
      <c r="F1013" s="13"/>
      <c r="G1013" s="13"/>
      <c r="H1013" s="13"/>
      <c r="I1013" s="14"/>
      <c r="K1013" s="285"/>
      <c r="L1013" s="319"/>
    </row>
    <row r="1014" spans="1:12" s="25" customFormat="1">
      <c r="A1014" s="15"/>
      <c r="B1014" s="30"/>
      <c r="C1014" s="169"/>
      <c r="D1014" s="31"/>
      <c r="E1014" s="30"/>
      <c r="F1014" s="13"/>
      <c r="G1014" s="13"/>
      <c r="H1014" s="13"/>
      <c r="I1014" s="14"/>
      <c r="K1014" s="285"/>
      <c r="L1014" s="319"/>
    </row>
    <row r="1015" spans="1:12" s="25" customFormat="1">
      <c r="A1015" s="15"/>
      <c r="B1015" s="30"/>
      <c r="C1015" s="169"/>
      <c r="D1015" s="31"/>
      <c r="E1015" s="30"/>
      <c r="F1015" s="13"/>
      <c r="G1015" s="13"/>
      <c r="H1015" s="13"/>
      <c r="I1015" s="14"/>
      <c r="K1015" s="285"/>
      <c r="L1015" s="319"/>
    </row>
    <row r="1016" spans="1:12" s="25" customFormat="1">
      <c r="A1016" s="15"/>
      <c r="B1016" s="30"/>
      <c r="C1016" s="169"/>
      <c r="D1016" s="31"/>
      <c r="E1016" s="30"/>
      <c r="F1016" s="13"/>
      <c r="G1016" s="13"/>
      <c r="H1016" s="13"/>
      <c r="I1016" s="14"/>
      <c r="K1016" s="285"/>
      <c r="L1016" s="319"/>
    </row>
    <row r="1017" spans="1:12" s="25" customFormat="1">
      <c r="A1017" s="15"/>
      <c r="B1017" s="30"/>
      <c r="C1017" s="169"/>
      <c r="D1017" s="31"/>
      <c r="E1017" s="30"/>
      <c r="F1017" s="13"/>
      <c r="G1017" s="13"/>
      <c r="H1017" s="13"/>
      <c r="I1017" s="14"/>
      <c r="K1017" s="285"/>
      <c r="L1017" s="319"/>
    </row>
    <row r="1018" spans="1:12" s="25" customFormat="1">
      <c r="A1018" s="15"/>
      <c r="B1018" s="30"/>
      <c r="C1018" s="169"/>
      <c r="D1018" s="31"/>
      <c r="E1018" s="30"/>
      <c r="F1018" s="13"/>
      <c r="G1018" s="13"/>
      <c r="H1018" s="13"/>
      <c r="I1018" s="14"/>
      <c r="K1018" s="285"/>
      <c r="L1018" s="319"/>
    </row>
    <row r="1019" spans="1:12" s="25" customFormat="1">
      <c r="A1019" s="15"/>
      <c r="B1019" s="30"/>
      <c r="C1019" s="169"/>
      <c r="D1019" s="31"/>
      <c r="E1019" s="30"/>
      <c r="F1019" s="13"/>
      <c r="G1019" s="13"/>
      <c r="H1019" s="13"/>
      <c r="I1019" s="14"/>
      <c r="K1019" s="285"/>
      <c r="L1019" s="319"/>
    </row>
    <row r="1020" spans="1:12" s="25" customFormat="1">
      <c r="A1020" s="15"/>
      <c r="B1020" s="30"/>
      <c r="C1020" s="169"/>
      <c r="D1020" s="31"/>
      <c r="E1020" s="30"/>
      <c r="F1020" s="13"/>
      <c r="G1020" s="13"/>
      <c r="H1020" s="13"/>
      <c r="I1020" s="14"/>
      <c r="K1020" s="285"/>
      <c r="L1020" s="319"/>
    </row>
    <row r="1021" spans="1:12" s="25" customFormat="1">
      <c r="A1021" s="15"/>
      <c r="B1021" s="30"/>
      <c r="C1021" s="169"/>
      <c r="D1021" s="31"/>
      <c r="E1021" s="30"/>
      <c r="F1021" s="13"/>
      <c r="G1021" s="13"/>
      <c r="H1021" s="13"/>
      <c r="I1021" s="14"/>
      <c r="K1021" s="285"/>
      <c r="L1021" s="319"/>
    </row>
    <row r="1022" spans="1:12" s="25" customFormat="1">
      <c r="A1022" s="15"/>
      <c r="B1022" s="30"/>
      <c r="C1022" s="169"/>
      <c r="D1022" s="31"/>
      <c r="E1022" s="30"/>
      <c r="F1022" s="13"/>
      <c r="G1022" s="13"/>
      <c r="H1022" s="13"/>
      <c r="I1022" s="14"/>
      <c r="K1022" s="285"/>
      <c r="L1022" s="319"/>
    </row>
    <row r="1023" spans="1:12" s="25" customFormat="1">
      <c r="A1023" s="15"/>
      <c r="B1023" s="30"/>
      <c r="C1023" s="169"/>
      <c r="D1023" s="31"/>
      <c r="E1023" s="30"/>
      <c r="F1023" s="13"/>
      <c r="G1023" s="13"/>
      <c r="H1023" s="13"/>
      <c r="I1023" s="14"/>
      <c r="K1023" s="285"/>
      <c r="L1023" s="319"/>
    </row>
    <row r="1024" spans="1:12" s="25" customFormat="1">
      <c r="A1024" s="15"/>
      <c r="B1024" s="30"/>
      <c r="C1024" s="169"/>
      <c r="D1024" s="31"/>
      <c r="E1024" s="30"/>
      <c r="F1024" s="13"/>
      <c r="G1024" s="13"/>
      <c r="H1024" s="13"/>
      <c r="I1024" s="14"/>
      <c r="K1024" s="285"/>
      <c r="L1024" s="319"/>
    </row>
    <row r="1025" spans="1:12" s="25" customFormat="1">
      <c r="A1025" s="15"/>
      <c r="B1025" s="30"/>
      <c r="C1025" s="169"/>
      <c r="D1025" s="31"/>
      <c r="E1025" s="30"/>
      <c r="F1025" s="13"/>
      <c r="G1025" s="13"/>
      <c r="H1025" s="13"/>
      <c r="I1025" s="14"/>
      <c r="K1025" s="285"/>
      <c r="L1025" s="319"/>
    </row>
    <row r="1026" spans="1:12" s="25" customFormat="1">
      <c r="A1026" s="15"/>
      <c r="B1026" s="30"/>
      <c r="C1026" s="169"/>
      <c r="D1026" s="31"/>
      <c r="E1026" s="30"/>
      <c r="F1026" s="13"/>
      <c r="G1026" s="13"/>
      <c r="H1026" s="13"/>
      <c r="I1026" s="14"/>
      <c r="K1026" s="285"/>
      <c r="L1026" s="319"/>
    </row>
    <row r="1027" spans="1:12" s="25" customFormat="1">
      <c r="A1027" s="15"/>
      <c r="B1027" s="30"/>
      <c r="C1027" s="169"/>
      <c r="D1027" s="31"/>
      <c r="E1027" s="30"/>
      <c r="F1027" s="13"/>
      <c r="G1027" s="13"/>
      <c r="H1027" s="13"/>
      <c r="I1027" s="14"/>
      <c r="K1027" s="285"/>
      <c r="L1027" s="319"/>
    </row>
    <row r="1028" spans="1:12" s="25" customFormat="1">
      <c r="A1028" s="15"/>
      <c r="B1028" s="30"/>
      <c r="C1028" s="169"/>
      <c r="D1028" s="31"/>
      <c r="E1028" s="30"/>
      <c r="F1028" s="13"/>
      <c r="G1028" s="13"/>
      <c r="H1028" s="13"/>
      <c r="I1028" s="14"/>
      <c r="K1028" s="285"/>
      <c r="L1028" s="319"/>
    </row>
    <row r="1029" spans="1:12" s="25" customFormat="1">
      <c r="A1029" s="15"/>
      <c r="B1029" s="30"/>
      <c r="C1029" s="169"/>
      <c r="D1029" s="31"/>
      <c r="E1029" s="30"/>
      <c r="F1029" s="13"/>
      <c r="G1029" s="13"/>
      <c r="H1029" s="13"/>
      <c r="I1029" s="14"/>
      <c r="K1029" s="285"/>
      <c r="L1029" s="319"/>
    </row>
    <row r="1030" spans="1:12" s="25" customFormat="1">
      <c r="A1030" s="15"/>
      <c r="B1030" s="30"/>
      <c r="C1030" s="169"/>
      <c r="D1030" s="31"/>
      <c r="E1030" s="30"/>
      <c r="F1030" s="13"/>
      <c r="G1030" s="13"/>
      <c r="H1030" s="13"/>
      <c r="I1030" s="14"/>
      <c r="K1030" s="285"/>
      <c r="L1030" s="319"/>
    </row>
    <row r="1031" spans="1:12" s="25" customFormat="1">
      <c r="A1031" s="15"/>
      <c r="B1031" s="30"/>
      <c r="C1031" s="169"/>
      <c r="D1031" s="31"/>
      <c r="E1031" s="30"/>
      <c r="F1031" s="13"/>
      <c r="G1031" s="13"/>
      <c r="H1031" s="13"/>
      <c r="I1031" s="14"/>
      <c r="K1031" s="285"/>
      <c r="L1031" s="319"/>
    </row>
    <row r="1032" spans="1:12" s="25" customFormat="1">
      <c r="A1032" s="15"/>
      <c r="B1032" s="30"/>
      <c r="C1032" s="169"/>
      <c r="D1032" s="31"/>
      <c r="E1032" s="30"/>
      <c r="F1032" s="13"/>
      <c r="G1032" s="13"/>
      <c r="H1032" s="13"/>
      <c r="I1032" s="14"/>
      <c r="K1032" s="285"/>
      <c r="L1032" s="319"/>
    </row>
    <row r="1033" spans="1:12" s="25" customFormat="1">
      <c r="A1033" s="15"/>
      <c r="B1033" s="30"/>
      <c r="C1033" s="169"/>
      <c r="D1033" s="31"/>
      <c r="E1033" s="30"/>
      <c r="F1033" s="13"/>
      <c r="G1033" s="13"/>
      <c r="H1033" s="13"/>
      <c r="I1033" s="14"/>
      <c r="K1033" s="285"/>
      <c r="L1033" s="319"/>
    </row>
    <row r="1034" spans="1:12" s="25" customFormat="1">
      <c r="A1034" s="15"/>
      <c r="B1034" s="30"/>
      <c r="C1034" s="169"/>
      <c r="D1034" s="31"/>
      <c r="E1034" s="30"/>
      <c r="F1034" s="13"/>
      <c r="G1034" s="13"/>
      <c r="H1034" s="13"/>
      <c r="I1034" s="14"/>
      <c r="K1034" s="285"/>
      <c r="L1034" s="319"/>
    </row>
    <row r="1035" spans="1:12" s="25" customFormat="1">
      <c r="A1035" s="15"/>
      <c r="B1035" s="30"/>
      <c r="C1035" s="169"/>
      <c r="D1035" s="31"/>
      <c r="E1035" s="30"/>
      <c r="F1035" s="13"/>
      <c r="G1035" s="13"/>
      <c r="H1035" s="13"/>
      <c r="I1035" s="14"/>
      <c r="K1035" s="285"/>
      <c r="L1035" s="319"/>
    </row>
    <row r="1036" spans="1:12" s="25" customFormat="1">
      <c r="A1036" s="15"/>
      <c r="B1036" s="30"/>
      <c r="C1036" s="169"/>
      <c r="D1036" s="31"/>
      <c r="E1036" s="30"/>
      <c r="F1036" s="13"/>
      <c r="G1036" s="13"/>
      <c r="H1036" s="13"/>
      <c r="I1036" s="14"/>
      <c r="K1036" s="285"/>
      <c r="L1036" s="319"/>
    </row>
    <row r="1037" spans="1:12" s="25" customFormat="1">
      <c r="A1037" s="15"/>
      <c r="B1037" s="30"/>
      <c r="C1037" s="169"/>
      <c r="D1037" s="31"/>
      <c r="E1037" s="30"/>
      <c r="F1037" s="13"/>
      <c r="G1037" s="13"/>
      <c r="H1037" s="13"/>
      <c r="I1037" s="14"/>
      <c r="K1037" s="285"/>
      <c r="L1037" s="319"/>
    </row>
    <row r="1038" spans="1:12" s="25" customFormat="1">
      <c r="A1038" s="15"/>
      <c r="B1038" s="30"/>
      <c r="C1038" s="169"/>
      <c r="D1038" s="31"/>
      <c r="E1038" s="30"/>
      <c r="F1038" s="13"/>
      <c r="G1038" s="13"/>
      <c r="H1038" s="13"/>
      <c r="I1038" s="14"/>
      <c r="K1038" s="285"/>
      <c r="L1038" s="319"/>
    </row>
    <row r="1039" spans="1:12" s="25" customFormat="1">
      <c r="A1039" s="15"/>
      <c r="B1039" s="30"/>
      <c r="C1039" s="169"/>
      <c r="D1039" s="31"/>
      <c r="E1039" s="30"/>
      <c r="F1039" s="13"/>
      <c r="G1039" s="13"/>
      <c r="H1039" s="13"/>
      <c r="I1039" s="14"/>
      <c r="K1039" s="285"/>
      <c r="L1039" s="319"/>
    </row>
    <row r="1040" spans="1:12" s="25" customFormat="1">
      <c r="A1040" s="15"/>
      <c r="B1040" s="30"/>
      <c r="C1040" s="169"/>
      <c r="D1040" s="31"/>
      <c r="E1040" s="30"/>
      <c r="F1040" s="13"/>
      <c r="G1040" s="13"/>
      <c r="H1040" s="13"/>
      <c r="I1040" s="14"/>
      <c r="K1040" s="285"/>
      <c r="L1040" s="319"/>
    </row>
    <row r="1041" spans="1:12" s="25" customFormat="1">
      <c r="A1041" s="15"/>
      <c r="B1041" s="30"/>
      <c r="C1041" s="169"/>
      <c r="D1041" s="31"/>
      <c r="E1041" s="30"/>
      <c r="F1041" s="13"/>
      <c r="G1041" s="13"/>
      <c r="H1041" s="13"/>
      <c r="I1041" s="14"/>
      <c r="K1041" s="285"/>
      <c r="L1041" s="319"/>
    </row>
    <row r="1042" spans="1:12" s="25" customFormat="1">
      <c r="A1042" s="15"/>
      <c r="B1042" s="30"/>
      <c r="C1042" s="169"/>
      <c r="D1042" s="31"/>
      <c r="E1042" s="30"/>
      <c r="F1042" s="13"/>
      <c r="G1042" s="13"/>
      <c r="H1042" s="13"/>
      <c r="I1042" s="14"/>
      <c r="K1042" s="285"/>
      <c r="L1042" s="319"/>
    </row>
    <row r="1043" spans="1:12" s="25" customFormat="1">
      <c r="A1043" s="15"/>
      <c r="B1043" s="30"/>
      <c r="C1043" s="169"/>
      <c r="D1043" s="31"/>
      <c r="E1043" s="30"/>
      <c r="F1043" s="13"/>
      <c r="G1043" s="13"/>
      <c r="H1043" s="13"/>
      <c r="I1043" s="14"/>
      <c r="K1043" s="285"/>
      <c r="L1043" s="319"/>
    </row>
    <row r="1044" spans="1:12" s="25" customFormat="1">
      <c r="A1044" s="15"/>
      <c r="B1044" s="30"/>
      <c r="C1044" s="169"/>
      <c r="D1044" s="31"/>
      <c r="E1044" s="30"/>
      <c r="F1044" s="13"/>
      <c r="G1044" s="13"/>
      <c r="H1044" s="13"/>
      <c r="I1044" s="14"/>
      <c r="K1044" s="285"/>
      <c r="L1044" s="319"/>
    </row>
    <row r="1045" spans="1:12" s="25" customFormat="1">
      <c r="A1045" s="15"/>
      <c r="B1045" s="30"/>
      <c r="C1045" s="169"/>
      <c r="D1045" s="31"/>
      <c r="E1045" s="30"/>
      <c r="F1045" s="13"/>
      <c r="G1045" s="13"/>
      <c r="H1045" s="13"/>
      <c r="I1045" s="14"/>
      <c r="K1045" s="285"/>
      <c r="L1045" s="319"/>
    </row>
    <row r="1046" spans="1:12" s="25" customFormat="1">
      <c r="A1046" s="15"/>
      <c r="B1046" s="30"/>
      <c r="C1046" s="169"/>
      <c r="D1046" s="31"/>
      <c r="E1046" s="30"/>
      <c r="F1046" s="13"/>
      <c r="G1046" s="13"/>
      <c r="H1046" s="13"/>
      <c r="I1046" s="14"/>
      <c r="K1046" s="285"/>
      <c r="L1046" s="319"/>
    </row>
    <row r="1047" spans="1:12" s="25" customFormat="1">
      <c r="A1047" s="15"/>
      <c r="B1047" s="30"/>
      <c r="C1047" s="169"/>
      <c r="D1047" s="31"/>
      <c r="E1047" s="30"/>
      <c r="F1047" s="13"/>
      <c r="G1047" s="13"/>
      <c r="H1047" s="13"/>
      <c r="I1047" s="14"/>
      <c r="K1047" s="285"/>
      <c r="L1047" s="319"/>
    </row>
    <row r="1048" spans="1:12" s="25" customFormat="1">
      <c r="A1048" s="15"/>
      <c r="B1048" s="30"/>
      <c r="C1048" s="169"/>
      <c r="D1048" s="31"/>
      <c r="E1048" s="30"/>
      <c r="F1048" s="13"/>
      <c r="G1048" s="13"/>
      <c r="H1048" s="13"/>
      <c r="I1048" s="14"/>
      <c r="K1048" s="285"/>
      <c r="L1048" s="319"/>
    </row>
    <row r="1049" spans="1:12" s="25" customFormat="1">
      <c r="A1049" s="15"/>
      <c r="B1049" s="30"/>
      <c r="C1049" s="169"/>
      <c r="D1049" s="31"/>
      <c r="E1049" s="30"/>
      <c r="F1049" s="13"/>
      <c r="G1049" s="13"/>
      <c r="H1049" s="13"/>
      <c r="I1049" s="14"/>
      <c r="K1049" s="285"/>
      <c r="L1049" s="319"/>
    </row>
    <row r="1050" spans="1:12" s="25" customFormat="1">
      <c r="A1050" s="15"/>
      <c r="B1050" s="30"/>
      <c r="C1050" s="169"/>
      <c r="D1050" s="31"/>
      <c r="E1050" s="30"/>
      <c r="F1050" s="13"/>
      <c r="G1050" s="13"/>
      <c r="H1050" s="13"/>
      <c r="I1050" s="14"/>
      <c r="K1050" s="285"/>
      <c r="L1050" s="319"/>
    </row>
    <row r="1051" spans="1:12" s="25" customFormat="1">
      <c r="A1051" s="15"/>
      <c r="B1051" s="30"/>
      <c r="C1051" s="169"/>
      <c r="D1051" s="31"/>
      <c r="E1051" s="30"/>
      <c r="F1051" s="13"/>
      <c r="G1051" s="13"/>
      <c r="H1051" s="13"/>
      <c r="I1051" s="14"/>
      <c r="K1051" s="285"/>
      <c r="L1051" s="319"/>
    </row>
    <row r="1052" spans="1:12" s="25" customFormat="1">
      <c r="A1052" s="15"/>
      <c r="B1052" s="30"/>
      <c r="C1052" s="169"/>
      <c r="D1052" s="31"/>
      <c r="E1052" s="30"/>
      <c r="F1052" s="13"/>
      <c r="G1052" s="13"/>
      <c r="H1052" s="13"/>
      <c r="I1052" s="14"/>
      <c r="K1052" s="285"/>
      <c r="L1052" s="319"/>
    </row>
    <row r="1053" spans="1:12" s="25" customFormat="1">
      <c r="A1053" s="15"/>
      <c r="B1053" s="30"/>
      <c r="C1053" s="169"/>
      <c r="D1053" s="31"/>
      <c r="E1053" s="30"/>
      <c r="F1053" s="13"/>
      <c r="G1053" s="13"/>
      <c r="H1053" s="13"/>
      <c r="I1053" s="14"/>
      <c r="K1053" s="285"/>
      <c r="L1053" s="319"/>
    </row>
    <row r="1054" spans="1:12" s="25" customFormat="1">
      <c r="A1054" s="15"/>
      <c r="B1054" s="30"/>
      <c r="C1054" s="169"/>
      <c r="D1054" s="31"/>
      <c r="E1054" s="30"/>
      <c r="F1054" s="13"/>
      <c r="G1054" s="13"/>
      <c r="H1054" s="13"/>
      <c r="I1054" s="14"/>
      <c r="K1054" s="285"/>
      <c r="L1054" s="319"/>
    </row>
    <row r="1055" spans="1:12" s="25" customFormat="1">
      <c r="A1055" s="15"/>
      <c r="B1055" s="30"/>
      <c r="C1055" s="169"/>
      <c r="D1055" s="31"/>
      <c r="E1055" s="30"/>
      <c r="F1055" s="13"/>
      <c r="G1055" s="13"/>
      <c r="H1055" s="13"/>
      <c r="I1055" s="14"/>
      <c r="K1055" s="285"/>
      <c r="L1055" s="319"/>
    </row>
    <row r="1056" spans="1:12" s="25" customFormat="1">
      <c r="A1056" s="15"/>
      <c r="B1056" s="30"/>
      <c r="C1056" s="169"/>
      <c r="D1056" s="31"/>
      <c r="E1056" s="30"/>
      <c r="F1056" s="13"/>
      <c r="G1056" s="13"/>
      <c r="H1056" s="13"/>
      <c r="I1056" s="14"/>
      <c r="K1056" s="285"/>
      <c r="L1056" s="319"/>
    </row>
    <row r="1057" spans="1:12" s="25" customFormat="1">
      <c r="A1057" s="15"/>
      <c r="B1057" s="30"/>
      <c r="C1057" s="169"/>
      <c r="D1057" s="31"/>
      <c r="E1057" s="30"/>
      <c r="F1057" s="13"/>
      <c r="G1057" s="13"/>
      <c r="H1057" s="13"/>
      <c r="I1057" s="14"/>
      <c r="K1057" s="285"/>
      <c r="L1057" s="319"/>
    </row>
    <row r="1058" spans="1:12" s="25" customFormat="1">
      <c r="A1058" s="15"/>
      <c r="B1058" s="30"/>
      <c r="C1058" s="169"/>
      <c r="D1058" s="31"/>
      <c r="E1058" s="30"/>
      <c r="F1058" s="13"/>
      <c r="G1058" s="13"/>
      <c r="H1058" s="13"/>
      <c r="I1058" s="14"/>
      <c r="K1058" s="285"/>
      <c r="L1058" s="319"/>
    </row>
    <row r="1059" spans="1:12" s="25" customFormat="1">
      <c r="A1059" s="15"/>
      <c r="B1059" s="30"/>
      <c r="C1059" s="169"/>
      <c r="D1059" s="31"/>
      <c r="E1059" s="30"/>
      <c r="F1059" s="13"/>
      <c r="G1059" s="13"/>
      <c r="H1059" s="13"/>
      <c r="I1059" s="14"/>
      <c r="K1059" s="285"/>
      <c r="L1059" s="319"/>
    </row>
    <row r="1060" spans="1:12" s="25" customFormat="1">
      <c r="A1060" s="15"/>
      <c r="B1060" s="30"/>
      <c r="C1060" s="169"/>
      <c r="D1060" s="31"/>
      <c r="E1060" s="30"/>
      <c r="F1060" s="13"/>
      <c r="G1060" s="13"/>
      <c r="H1060" s="13"/>
      <c r="I1060" s="14"/>
      <c r="K1060" s="285"/>
      <c r="L1060" s="319"/>
    </row>
    <row r="1061" spans="1:12" s="25" customFormat="1">
      <c r="A1061" s="15"/>
      <c r="B1061" s="30"/>
      <c r="C1061" s="169"/>
      <c r="D1061" s="31"/>
      <c r="E1061" s="30"/>
      <c r="F1061" s="13"/>
      <c r="G1061" s="13"/>
      <c r="H1061" s="13"/>
      <c r="I1061" s="14"/>
      <c r="K1061" s="285"/>
      <c r="L1061" s="319"/>
    </row>
    <row r="1062" spans="1:12" s="25" customFormat="1">
      <c r="A1062" s="15"/>
      <c r="B1062" s="30"/>
      <c r="C1062" s="169"/>
      <c r="D1062" s="31"/>
      <c r="E1062" s="30"/>
      <c r="F1062" s="13"/>
      <c r="G1062" s="13"/>
      <c r="H1062" s="13"/>
      <c r="I1062" s="14"/>
      <c r="K1062" s="285"/>
      <c r="L1062" s="319"/>
    </row>
    <row r="1063" spans="1:12" s="25" customFormat="1">
      <c r="A1063" s="15"/>
      <c r="B1063" s="30"/>
      <c r="C1063" s="169"/>
      <c r="D1063" s="31"/>
      <c r="E1063" s="30"/>
      <c r="F1063" s="13"/>
      <c r="G1063" s="13"/>
      <c r="H1063" s="13"/>
      <c r="I1063" s="14"/>
      <c r="K1063" s="285"/>
      <c r="L1063" s="319"/>
    </row>
    <row r="1064" spans="1:12" s="25" customFormat="1">
      <c r="A1064" s="15"/>
      <c r="B1064" s="30"/>
      <c r="C1064" s="169"/>
      <c r="D1064" s="31"/>
      <c r="E1064" s="30"/>
      <c r="F1064" s="13"/>
      <c r="G1064" s="13"/>
      <c r="H1064" s="13"/>
      <c r="I1064" s="14"/>
      <c r="K1064" s="285"/>
      <c r="L1064" s="319"/>
    </row>
    <row r="1065" spans="1:12" s="25" customFormat="1">
      <c r="A1065" s="15"/>
      <c r="B1065" s="30"/>
      <c r="C1065" s="169"/>
      <c r="D1065" s="31"/>
      <c r="E1065" s="30"/>
      <c r="F1065" s="13"/>
      <c r="G1065" s="13"/>
      <c r="H1065" s="13"/>
      <c r="I1065" s="14"/>
      <c r="K1065" s="285"/>
      <c r="L1065" s="319"/>
    </row>
    <row r="1066" spans="1:12" s="25" customFormat="1">
      <c r="A1066" s="15"/>
      <c r="B1066" s="30"/>
      <c r="C1066" s="169"/>
      <c r="D1066" s="31"/>
      <c r="E1066" s="30"/>
      <c r="F1066" s="13"/>
      <c r="G1066" s="13"/>
      <c r="H1066" s="13"/>
      <c r="I1066" s="14"/>
      <c r="K1066" s="285"/>
      <c r="L1066" s="319"/>
    </row>
    <row r="1067" spans="1:12" s="25" customFormat="1">
      <c r="A1067" s="15"/>
      <c r="B1067" s="30"/>
      <c r="C1067" s="169"/>
      <c r="D1067" s="31"/>
      <c r="E1067" s="30"/>
      <c r="F1067" s="13"/>
      <c r="G1067" s="13"/>
      <c r="H1067" s="13"/>
      <c r="I1067" s="14"/>
      <c r="K1067" s="285"/>
      <c r="L1067" s="319"/>
    </row>
    <row r="1068" spans="1:12" s="25" customFormat="1">
      <c r="A1068" s="15"/>
      <c r="B1068" s="30"/>
      <c r="C1068" s="169"/>
      <c r="D1068" s="31"/>
      <c r="E1068" s="30"/>
      <c r="F1068" s="13"/>
      <c r="G1068" s="13"/>
      <c r="H1068" s="13"/>
      <c r="I1068" s="14"/>
      <c r="K1068" s="285"/>
      <c r="L1068" s="319"/>
    </row>
    <row r="1069" spans="1:12" s="25" customFormat="1">
      <c r="A1069" s="15"/>
      <c r="B1069" s="30"/>
      <c r="C1069" s="169"/>
      <c r="D1069" s="31"/>
      <c r="E1069" s="30"/>
      <c r="F1069" s="13"/>
      <c r="G1069" s="13"/>
      <c r="H1069" s="13"/>
      <c r="I1069" s="14"/>
      <c r="K1069" s="285"/>
      <c r="L1069" s="319"/>
    </row>
    <row r="1070" spans="1:12" s="25" customFormat="1">
      <c r="A1070" s="15"/>
      <c r="B1070" s="30"/>
      <c r="C1070" s="169"/>
      <c r="D1070" s="31"/>
      <c r="E1070" s="30"/>
      <c r="F1070" s="13"/>
      <c r="G1070" s="13"/>
      <c r="H1070" s="13"/>
      <c r="I1070" s="14"/>
      <c r="K1070" s="285"/>
      <c r="L1070" s="319"/>
    </row>
    <row r="1071" spans="1:12" s="25" customFormat="1">
      <c r="A1071" s="15"/>
      <c r="B1071" s="30"/>
      <c r="C1071" s="169"/>
      <c r="D1071" s="31"/>
      <c r="E1071" s="30"/>
      <c r="F1071" s="13"/>
      <c r="G1071" s="13"/>
      <c r="H1071" s="13"/>
      <c r="I1071" s="14"/>
      <c r="K1071" s="285"/>
      <c r="L1071" s="319"/>
    </row>
    <row r="1072" spans="1:12" s="25" customFormat="1">
      <c r="A1072" s="15"/>
      <c r="B1072" s="30"/>
      <c r="C1072" s="169"/>
      <c r="D1072" s="31"/>
      <c r="E1072" s="30"/>
      <c r="F1072" s="13"/>
      <c r="G1072" s="13"/>
      <c r="H1072" s="13"/>
      <c r="I1072" s="14"/>
      <c r="K1072" s="285"/>
      <c r="L1072" s="319"/>
    </row>
    <row r="1073" spans="1:12" s="25" customFormat="1">
      <c r="A1073" s="15"/>
      <c r="B1073" s="30"/>
      <c r="C1073" s="169"/>
      <c r="D1073" s="31"/>
      <c r="E1073" s="30"/>
      <c r="F1073" s="13"/>
      <c r="G1073" s="13"/>
      <c r="H1073" s="13"/>
      <c r="I1073" s="14"/>
      <c r="K1073" s="285"/>
      <c r="L1073" s="319"/>
    </row>
    <row r="1074" spans="1:12" s="25" customFormat="1">
      <c r="A1074" s="15"/>
      <c r="B1074" s="30"/>
      <c r="C1074" s="169"/>
      <c r="D1074" s="31"/>
      <c r="E1074" s="30"/>
      <c r="F1074" s="13"/>
      <c r="G1074" s="13"/>
      <c r="H1074" s="13"/>
      <c r="I1074" s="14"/>
      <c r="K1074" s="285"/>
      <c r="L1074" s="319"/>
    </row>
    <row r="1075" spans="1:12" s="25" customFormat="1">
      <c r="A1075" s="15"/>
      <c r="B1075" s="30"/>
      <c r="C1075" s="169"/>
      <c r="D1075" s="31"/>
      <c r="E1075" s="30"/>
      <c r="F1075" s="13"/>
      <c r="G1075" s="13"/>
      <c r="H1075" s="13"/>
      <c r="I1075" s="14"/>
      <c r="K1075" s="285"/>
      <c r="L1075" s="319"/>
    </row>
    <row r="1076" spans="1:12" s="25" customFormat="1">
      <c r="A1076" s="15"/>
      <c r="B1076" s="30"/>
      <c r="C1076" s="169"/>
      <c r="D1076" s="31"/>
      <c r="E1076" s="30"/>
      <c r="F1076" s="13"/>
      <c r="G1076" s="13"/>
      <c r="H1076" s="13"/>
      <c r="I1076" s="14"/>
      <c r="K1076" s="285"/>
      <c r="L1076" s="319"/>
    </row>
    <row r="1077" spans="1:12" s="25" customFormat="1">
      <c r="A1077" s="15"/>
      <c r="B1077" s="30"/>
      <c r="C1077" s="169"/>
      <c r="D1077" s="31"/>
      <c r="E1077" s="30"/>
      <c r="F1077" s="13"/>
      <c r="G1077" s="13"/>
      <c r="H1077" s="13"/>
      <c r="I1077" s="14"/>
      <c r="K1077" s="285"/>
      <c r="L1077" s="319"/>
    </row>
    <row r="1078" spans="1:12" s="25" customFormat="1">
      <c r="A1078" s="15"/>
      <c r="B1078" s="30"/>
      <c r="C1078" s="169"/>
      <c r="D1078" s="31"/>
      <c r="E1078" s="30"/>
      <c r="F1078" s="13"/>
      <c r="G1078" s="13"/>
      <c r="H1078" s="13"/>
      <c r="I1078" s="14"/>
      <c r="K1078" s="285"/>
      <c r="L1078" s="319"/>
    </row>
    <row r="1079" spans="1:12" s="25" customFormat="1">
      <c r="A1079" s="15"/>
      <c r="B1079" s="30"/>
      <c r="C1079" s="169"/>
      <c r="D1079" s="31"/>
      <c r="E1079" s="30"/>
      <c r="F1079" s="13"/>
      <c r="G1079" s="13"/>
      <c r="H1079" s="13"/>
      <c r="I1079" s="14"/>
      <c r="K1079" s="285"/>
      <c r="L1079" s="319"/>
    </row>
    <row r="1080" spans="1:12" s="25" customFormat="1">
      <c r="A1080" s="15"/>
      <c r="B1080" s="30"/>
      <c r="C1080" s="169"/>
      <c r="D1080" s="31"/>
      <c r="E1080" s="30"/>
      <c r="F1080" s="13"/>
      <c r="G1080" s="13"/>
      <c r="H1080" s="13"/>
      <c r="I1080" s="14"/>
      <c r="K1080" s="285"/>
      <c r="L1080" s="319"/>
    </row>
    <row r="1081" spans="1:12" s="25" customFormat="1">
      <c r="A1081" s="15"/>
      <c r="B1081" s="30"/>
      <c r="C1081" s="169"/>
      <c r="D1081" s="31"/>
      <c r="E1081" s="30"/>
      <c r="F1081" s="13"/>
      <c r="G1081" s="13"/>
      <c r="H1081" s="13"/>
      <c r="I1081" s="14"/>
      <c r="K1081" s="285"/>
      <c r="L1081" s="319"/>
    </row>
    <row r="1082" spans="1:12" s="25" customFormat="1">
      <c r="A1082" s="15"/>
      <c r="B1082" s="30"/>
      <c r="C1082" s="169"/>
      <c r="D1082" s="31"/>
      <c r="E1082" s="30"/>
      <c r="F1082" s="13"/>
      <c r="G1082" s="13"/>
      <c r="H1082" s="13"/>
      <c r="I1082" s="14"/>
      <c r="K1082" s="285"/>
      <c r="L1082" s="319"/>
    </row>
    <row r="1083" spans="1:12" s="25" customFormat="1">
      <c r="A1083" s="15"/>
      <c r="B1083" s="30"/>
      <c r="C1083" s="169"/>
      <c r="D1083" s="31"/>
      <c r="E1083" s="30"/>
      <c r="F1083" s="13"/>
      <c r="G1083" s="13"/>
      <c r="H1083" s="13"/>
      <c r="I1083" s="14"/>
      <c r="K1083" s="285"/>
      <c r="L1083" s="319"/>
    </row>
    <row r="1084" spans="1:12" s="25" customFormat="1">
      <c r="A1084" s="15"/>
      <c r="B1084" s="30"/>
      <c r="C1084" s="169"/>
      <c r="D1084" s="31"/>
      <c r="E1084" s="30"/>
      <c r="F1084" s="13"/>
      <c r="G1084" s="13"/>
      <c r="H1084" s="13"/>
      <c r="I1084" s="14"/>
      <c r="K1084" s="285"/>
      <c r="L1084" s="319"/>
    </row>
    <row r="1085" spans="1:12" s="25" customFormat="1">
      <c r="A1085" s="15"/>
      <c r="B1085" s="30"/>
      <c r="C1085" s="169"/>
      <c r="D1085" s="31"/>
      <c r="E1085" s="30"/>
      <c r="F1085" s="13"/>
      <c r="G1085" s="13"/>
      <c r="H1085" s="13"/>
      <c r="I1085" s="14"/>
      <c r="K1085" s="285"/>
      <c r="L1085" s="319"/>
    </row>
    <row r="1086" spans="1:12" s="25" customFormat="1">
      <c r="A1086" s="15"/>
      <c r="B1086" s="30"/>
      <c r="C1086" s="169"/>
      <c r="D1086" s="31"/>
      <c r="E1086" s="30"/>
      <c r="F1086" s="13"/>
      <c r="G1086" s="13"/>
      <c r="H1086" s="13"/>
      <c r="I1086" s="14"/>
      <c r="K1086" s="285"/>
      <c r="L1086" s="319"/>
    </row>
    <row r="1087" spans="1:12" s="25" customFormat="1">
      <c r="A1087" s="15"/>
      <c r="B1087" s="30"/>
      <c r="C1087" s="169"/>
      <c r="D1087" s="31"/>
      <c r="E1087" s="30"/>
      <c r="F1087" s="13"/>
      <c r="G1087" s="13"/>
      <c r="H1087" s="13"/>
      <c r="I1087" s="14"/>
      <c r="K1087" s="285"/>
      <c r="L1087" s="319"/>
    </row>
    <row r="1088" spans="1:12" s="25" customFormat="1">
      <c r="A1088" s="15"/>
      <c r="B1088" s="30"/>
      <c r="C1088" s="169"/>
      <c r="D1088" s="31"/>
      <c r="E1088" s="30"/>
      <c r="F1088" s="13"/>
      <c r="G1088" s="13"/>
      <c r="H1088" s="13"/>
      <c r="I1088" s="14"/>
      <c r="K1088" s="285"/>
      <c r="L1088" s="319"/>
    </row>
    <row r="1089" spans="1:12" s="25" customFormat="1">
      <c r="A1089" s="15"/>
      <c r="B1089" s="30"/>
      <c r="C1089" s="169"/>
      <c r="D1089" s="31"/>
      <c r="E1089" s="30"/>
      <c r="F1089" s="13"/>
      <c r="G1089" s="13"/>
      <c r="H1089" s="13"/>
      <c r="I1089" s="14"/>
      <c r="K1089" s="285"/>
      <c r="L1089" s="319"/>
    </row>
    <row r="1090" spans="1:12" s="25" customFormat="1">
      <c r="A1090" s="15"/>
      <c r="B1090" s="30"/>
      <c r="C1090" s="169"/>
      <c r="D1090" s="31"/>
      <c r="E1090" s="30"/>
      <c r="F1090" s="13"/>
      <c r="G1090" s="13"/>
      <c r="H1090" s="13"/>
      <c r="I1090" s="14"/>
      <c r="K1090" s="285"/>
      <c r="L1090" s="319"/>
    </row>
    <row r="1091" spans="1:12" s="25" customFormat="1">
      <c r="A1091" s="15"/>
      <c r="B1091" s="30"/>
      <c r="C1091" s="169"/>
      <c r="D1091" s="31"/>
      <c r="E1091" s="30"/>
      <c r="F1091" s="13"/>
      <c r="G1091" s="13"/>
      <c r="H1091" s="13"/>
      <c r="I1091" s="14"/>
      <c r="K1091" s="285"/>
      <c r="L1091" s="319"/>
    </row>
    <row r="1092" spans="1:12" s="25" customFormat="1">
      <c r="A1092" s="15"/>
      <c r="B1092" s="30"/>
      <c r="C1092" s="169"/>
      <c r="D1092" s="31"/>
      <c r="E1092" s="30"/>
      <c r="F1092" s="13"/>
      <c r="G1092" s="13"/>
      <c r="H1092" s="13"/>
      <c r="I1092" s="14"/>
      <c r="K1092" s="285"/>
      <c r="L1092" s="319"/>
    </row>
    <row r="1093" spans="1:12" s="25" customFormat="1">
      <c r="A1093" s="15"/>
      <c r="B1093" s="30"/>
      <c r="C1093" s="169"/>
      <c r="D1093" s="31"/>
      <c r="E1093" s="30"/>
      <c r="F1093" s="13"/>
      <c r="G1093" s="13"/>
      <c r="H1093" s="13"/>
      <c r="I1093" s="14"/>
      <c r="K1093" s="285"/>
      <c r="L1093" s="319"/>
    </row>
    <row r="1094" spans="1:12" s="25" customFormat="1">
      <c r="A1094" s="15"/>
      <c r="B1094" s="30"/>
      <c r="C1094" s="169"/>
      <c r="D1094" s="31"/>
      <c r="E1094" s="30"/>
      <c r="F1094" s="13"/>
      <c r="G1094" s="13"/>
      <c r="H1094" s="13"/>
      <c r="I1094" s="14"/>
      <c r="K1094" s="285"/>
      <c r="L1094" s="319"/>
    </row>
    <row r="1095" spans="1:12" s="25" customFormat="1">
      <c r="A1095" s="15"/>
      <c r="B1095" s="30"/>
      <c r="C1095" s="169"/>
      <c r="D1095" s="31"/>
      <c r="E1095" s="30"/>
      <c r="F1095" s="13"/>
      <c r="G1095" s="13"/>
      <c r="H1095" s="13"/>
      <c r="I1095" s="14"/>
      <c r="K1095" s="285"/>
      <c r="L1095" s="319"/>
    </row>
    <row r="1096" spans="1:12" s="25" customFormat="1">
      <c r="A1096" s="15"/>
      <c r="B1096" s="30"/>
      <c r="C1096" s="169"/>
      <c r="D1096" s="31"/>
      <c r="E1096" s="30"/>
      <c r="F1096" s="13"/>
      <c r="G1096" s="13"/>
      <c r="H1096" s="13"/>
      <c r="I1096" s="14"/>
      <c r="K1096" s="285"/>
      <c r="L1096" s="319"/>
    </row>
    <row r="1097" spans="1:12" s="25" customFormat="1">
      <c r="A1097" s="15"/>
      <c r="B1097" s="30"/>
      <c r="C1097" s="169"/>
      <c r="D1097" s="31"/>
      <c r="E1097" s="30"/>
      <c r="F1097" s="13"/>
      <c r="G1097" s="13"/>
      <c r="H1097" s="13"/>
      <c r="I1097" s="14"/>
      <c r="K1097" s="285"/>
      <c r="L1097" s="319"/>
    </row>
    <row r="1098" spans="1:12" s="25" customFormat="1">
      <c r="A1098" s="15"/>
      <c r="B1098" s="30"/>
      <c r="C1098" s="169"/>
      <c r="D1098" s="31"/>
      <c r="E1098" s="30"/>
      <c r="F1098" s="13"/>
      <c r="G1098" s="13"/>
      <c r="H1098" s="13"/>
      <c r="I1098" s="14"/>
      <c r="K1098" s="285"/>
      <c r="L1098" s="319"/>
    </row>
    <row r="1099" spans="1:12" s="25" customFormat="1">
      <c r="A1099" s="15"/>
      <c r="B1099" s="30"/>
      <c r="C1099" s="169"/>
      <c r="D1099" s="31"/>
      <c r="E1099" s="30"/>
      <c r="F1099" s="13"/>
      <c r="G1099" s="13"/>
      <c r="H1099" s="13"/>
      <c r="I1099" s="14"/>
      <c r="K1099" s="285"/>
      <c r="L1099" s="319"/>
    </row>
    <row r="1100" spans="1:12" s="25" customFormat="1">
      <c r="A1100" s="15"/>
      <c r="B1100" s="30"/>
      <c r="C1100" s="169"/>
      <c r="D1100" s="31"/>
      <c r="E1100" s="30"/>
      <c r="F1100" s="13"/>
      <c r="G1100" s="13"/>
      <c r="H1100" s="13"/>
      <c r="I1100" s="14"/>
      <c r="K1100" s="285"/>
      <c r="L1100" s="319"/>
    </row>
    <row r="1101" spans="1:12" s="25" customFormat="1">
      <c r="A1101" s="15"/>
      <c r="B1101" s="30"/>
      <c r="C1101" s="169"/>
      <c r="D1101" s="31"/>
      <c r="E1101" s="30"/>
      <c r="F1101" s="13"/>
      <c r="G1101" s="13"/>
      <c r="H1101" s="13"/>
      <c r="I1101" s="14"/>
      <c r="K1101" s="285"/>
      <c r="L1101" s="319"/>
    </row>
    <row r="1102" spans="1:12" s="25" customFormat="1">
      <c r="A1102" s="15"/>
      <c r="B1102" s="30"/>
      <c r="C1102" s="169"/>
      <c r="D1102" s="31"/>
      <c r="E1102" s="30"/>
      <c r="F1102" s="13"/>
      <c r="G1102" s="13"/>
      <c r="H1102" s="13"/>
      <c r="I1102" s="14"/>
      <c r="K1102" s="285"/>
      <c r="L1102" s="319"/>
    </row>
    <row r="1103" spans="1:12" s="25" customFormat="1">
      <c r="A1103" s="15"/>
      <c r="B1103" s="30"/>
      <c r="C1103" s="169"/>
      <c r="D1103" s="31"/>
      <c r="E1103" s="30"/>
      <c r="F1103" s="13"/>
      <c r="G1103" s="13"/>
      <c r="H1103" s="13"/>
      <c r="I1103" s="14"/>
      <c r="K1103" s="285"/>
      <c r="L1103" s="319"/>
    </row>
    <row r="1104" spans="1:12" s="25" customFormat="1">
      <c r="A1104" s="15"/>
      <c r="B1104" s="30"/>
      <c r="C1104" s="169"/>
      <c r="D1104" s="31"/>
      <c r="E1104" s="30"/>
      <c r="F1104" s="13"/>
      <c r="G1104" s="13"/>
      <c r="H1104" s="13"/>
      <c r="I1104" s="14"/>
      <c r="K1104" s="285"/>
      <c r="L1104" s="319"/>
    </row>
    <row r="1105" spans="1:12" s="25" customFormat="1">
      <c r="A1105" s="15"/>
      <c r="B1105" s="30"/>
      <c r="C1105" s="169"/>
      <c r="D1105" s="31"/>
      <c r="E1105" s="30"/>
      <c r="F1105" s="13"/>
      <c r="G1105" s="13"/>
      <c r="H1105" s="13"/>
      <c r="I1105" s="14"/>
      <c r="K1105" s="285"/>
      <c r="L1105" s="319"/>
    </row>
    <row r="1106" spans="1:12" s="25" customFormat="1">
      <c r="A1106" s="15"/>
      <c r="B1106" s="30"/>
      <c r="C1106" s="169"/>
      <c r="D1106" s="31"/>
      <c r="E1106" s="30"/>
      <c r="F1106" s="13"/>
      <c r="G1106" s="13"/>
      <c r="H1106" s="13"/>
      <c r="I1106" s="14"/>
      <c r="K1106" s="285"/>
      <c r="L1106" s="319"/>
    </row>
    <row r="1107" spans="1:12" s="25" customFormat="1">
      <c r="A1107" s="15"/>
      <c r="B1107" s="30"/>
      <c r="C1107" s="169"/>
      <c r="D1107" s="31"/>
      <c r="E1107" s="30"/>
      <c r="F1107" s="13"/>
      <c r="G1107" s="13"/>
      <c r="H1107" s="13"/>
      <c r="I1107" s="14"/>
      <c r="K1107" s="285"/>
      <c r="L1107" s="319"/>
    </row>
    <row r="1108" spans="1:12" s="25" customFormat="1">
      <c r="A1108" s="15"/>
      <c r="B1108" s="30"/>
      <c r="C1108" s="169"/>
      <c r="D1108" s="31"/>
      <c r="E1108" s="30"/>
      <c r="F1108" s="13"/>
      <c r="G1108" s="13"/>
      <c r="H1108" s="13"/>
      <c r="I1108" s="14"/>
      <c r="K1108" s="285"/>
      <c r="L1108" s="319"/>
    </row>
    <row r="1109" spans="1:12" s="25" customFormat="1">
      <c r="A1109" s="15"/>
      <c r="B1109" s="30"/>
      <c r="C1109" s="169"/>
      <c r="D1109" s="31"/>
      <c r="E1109" s="30"/>
      <c r="F1109" s="13"/>
      <c r="G1109" s="13"/>
      <c r="H1109" s="13"/>
      <c r="I1109" s="14"/>
      <c r="K1109" s="285"/>
      <c r="L1109" s="319"/>
    </row>
    <row r="1110" spans="1:12" s="25" customFormat="1">
      <c r="A1110" s="15"/>
      <c r="B1110" s="30"/>
      <c r="C1110" s="169"/>
      <c r="D1110" s="31"/>
      <c r="E1110" s="30"/>
      <c r="F1110" s="13"/>
      <c r="G1110" s="13"/>
      <c r="H1110" s="13"/>
      <c r="I1110" s="14"/>
      <c r="K1110" s="285"/>
      <c r="L1110" s="319"/>
    </row>
    <row r="1111" spans="1:12" s="25" customFormat="1">
      <c r="A1111" s="15"/>
      <c r="B1111" s="30"/>
      <c r="C1111" s="169"/>
      <c r="D1111" s="31"/>
      <c r="E1111" s="30"/>
      <c r="F1111" s="13"/>
      <c r="G1111" s="13"/>
      <c r="H1111" s="13"/>
      <c r="I1111" s="14"/>
      <c r="K1111" s="285"/>
      <c r="L1111" s="319"/>
    </row>
    <row r="1112" spans="1:12" s="25" customFormat="1">
      <c r="A1112" s="15"/>
      <c r="B1112" s="30"/>
      <c r="C1112" s="169"/>
      <c r="D1112" s="31"/>
      <c r="E1112" s="30"/>
      <c r="F1112" s="13"/>
      <c r="G1112" s="13"/>
      <c r="H1112" s="13"/>
      <c r="I1112" s="14"/>
      <c r="K1112" s="285"/>
      <c r="L1112" s="319"/>
    </row>
    <row r="1113" spans="1:12" s="25" customFormat="1">
      <c r="A1113" s="15"/>
      <c r="B1113" s="30"/>
      <c r="C1113" s="169"/>
      <c r="D1113" s="31"/>
      <c r="E1113" s="30"/>
      <c r="F1113" s="13"/>
      <c r="G1113" s="13"/>
      <c r="H1113" s="13"/>
      <c r="I1113" s="14"/>
      <c r="K1113" s="285"/>
      <c r="L1113" s="319"/>
    </row>
    <row r="1114" spans="1:12" s="25" customFormat="1">
      <c r="A1114" s="15"/>
      <c r="B1114" s="30"/>
      <c r="C1114" s="169"/>
      <c r="D1114" s="31"/>
      <c r="E1114" s="30"/>
      <c r="F1114" s="13"/>
      <c r="G1114" s="13"/>
      <c r="H1114" s="13"/>
      <c r="I1114" s="14"/>
      <c r="K1114" s="285"/>
      <c r="L1114" s="319"/>
    </row>
    <row r="1115" spans="1:12" s="25" customFormat="1">
      <c r="A1115" s="15"/>
      <c r="B1115" s="30"/>
      <c r="C1115" s="169"/>
      <c r="D1115" s="31"/>
      <c r="E1115" s="30"/>
      <c r="F1115" s="13"/>
      <c r="G1115" s="13"/>
      <c r="H1115" s="13"/>
      <c r="I1115" s="14"/>
      <c r="K1115" s="285"/>
      <c r="L1115" s="319"/>
    </row>
    <row r="1116" spans="1:12" s="25" customFormat="1">
      <c r="A1116" s="15"/>
      <c r="B1116" s="30"/>
      <c r="C1116" s="169"/>
      <c r="D1116" s="31"/>
      <c r="E1116" s="30"/>
      <c r="F1116" s="13"/>
      <c r="G1116" s="13"/>
      <c r="H1116" s="13"/>
      <c r="I1116" s="14"/>
      <c r="K1116" s="285"/>
      <c r="L1116" s="319"/>
    </row>
    <row r="1117" spans="1:12" s="25" customFormat="1">
      <c r="A1117" s="15"/>
      <c r="B1117" s="30"/>
      <c r="C1117" s="169"/>
      <c r="D1117" s="31"/>
      <c r="E1117" s="30"/>
      <c r="F1117" s="13"/>
      <c r="G1117" s="13"/>
      <c r="H1117" s="13"/>
      <c r="I1117" s="14"/>
      <c r="K1117" s="285"/>
      <c r="L1117" s="319"/>
    </row>
    <row r="1118" spans="1:12" s="25" customFormat="1">
      <c r="A1118" s="15"/>
      <c r="B1118" s="30"/>
      <c r="C1118" s="169"/>
      <c r="D1118" s="31"/>
      <c r="E1118" s="30"/>
      <c r="F1118" s="13"/>
      <c r="G1118" s="13"/>
      <c r="H1118" s="13"/>
      <c r="I1118" s="14"/>
      <c r="K1118" s="285"/>
      <c r="L1118" s="319"/>
    </row>
    <row r="1119" spans="1:12" s="25" customFormat="1">
      <c r="A1119" s="15"/>
      <c r="B1119" s="30"/>
      <c r="C1119" s="169"/>
      <c r="D1119" s="31"/>
      <c r="E1119" s="30"/>
      <c r="F1119" s="13"/>
      <c r="G1119" s="13"/>
      <c r="H1119" s="13"/>
      <c r="I1119" s="14"/>
      <c r="K1119" s="285"/>
      <c r="L1119" s="319"/>
    </row>
    <row r="1120" spans="1:12" s="25" customFormat="1">
      <c r="A1120" s="15"/>
      <c r="B1120" s="30"/>
      <c r="C1120" s="169"/>
      <c r="D1120" s="31"/>
      <c r="E1120" s="30"/>
      <c r="F1120" s="13"/>
      <c r="G1120" s="13"/>
      <c r="H1120" s="13"/>
      <c r="I1120" s="14"/>
      <c r="K1120" s="285"/>
      <c r="L1120" s="319"/>
    </row>
    <row r="1121" spans="1:12" s="25" customFormat="1">
      <c r="A1121" s="15"/>
      <c r="B1121" s="30"/>
      <c r="C1121" s="169"/>
      <c r="D1121" s="31"/>
      <c r="E1121" s="30"/>
      <c r="F1121" s="13"/>
      <c r="G1121" s="13"/>
      <c r="H1121" s="13"/>
      <c r="I1121" s="14"/>
      <c r="K1121" s="285"/>
      <c r="L1121" s="319"/>
    </row>
    <row r="1122" spans="1:12" s="25" customFormat="1">
      <c r="A1122" s="15"/>
      <c r="B1122" s="30"/>
      <c r="C1122" s="169"/>
      <c r="D1122" s="31"/>
      <c r="E1122" s="30"/>
      <c r="F1122" s="13"/>
      <c r="G1122" s="13"/>
      <c r="H1122" s="13"/>
      <c r="I1122" s="14"/>
      <c r="K1122" s="285"/>
      <c r="L1122" s="319"/>
    </row>
    <row r="1123" spans="1:12" s="25" customFormat="1">
      <c r="A1123" s="15"/>
      <c r="B1123" s="30"/>
      <c r="C1123" s="169"/>
      <c r="D1123" s="31"/>
      <c r="E1123" s="30"/>
      <c r="F1123" s="13"/>
      <c r="G1123" s="13"/>
      <c r="H1123" s="13"/>
      <c r="I1123" s="14"/>
      <c r="K1123" s="285"/>
      <c r="L1123" s="319"/>
    </row>
    <row r="1124" spans="1:12" s="25" customFormat="1">
      <c r="A1124" s="15"/>
      <c r="B1124" s="30"/>
      <c r="C1124" s="169"/>
      <c r="D1124" s="31"/>
      <c r="E1124" s="30"/>
      <c r="F1124" s="13"/>
      <c r="G1124" s="13"/>
      <c r="H1124" s="13"/>
      <c r="I1124" s="14"/>
      <c r="K1124" s="285"/>
      <c r="L1124" s="319"/>
    </row>
    <row r="1125" spans="1:12" s="25" customFormat="1">
      <c r="A1125" s="15"/>
      <c r="B1125" s="30"/>
      <c r="C1125" s="169"/>
      <c r="D1125" s="31"/>
      <c r="E1125" s="30"/>
      <c r="F1125" s="13"/>
      <c r="G1125" s="13"/>
      <c r="H1125" s="13"/>
      <c r="I1125" s="14"/>
      <c r="K1125" s="285"/>
      <c r="L1125" s="319"/>
    </row>
    <row r="1126" spans="1:12" s="25" customFormat="1">
      <c r="A1126" s="15"/>
      <c r="B1126" s="30"/>
      <c r="C1126" s="169"/>
      <c r="D1126" s="31"/>
      <c r="E1126" s="30"/>
      <c r="F1126" s="13"/>
      <c r="G1126" s="13"/>
      <c r="H1126" s="13"/>
      <c r="I1126" s="14"/>
      <c r="K1126" s="285"/>
      <c r="L1126" s="319"/>
    </row>
    <row r="1127" spans="1:12" s="25" customFormat="1">
      <c r="A1127" s="15"/>
      <c r="B1127" s="30"/>
      <c r="C1127" s="169"/>
      <c r="D1127" s="31"/>
      <c r="E1127" s="30"/>
      <c r="F1127" s="13"/>
      <c r="G1127" s="13"/>
      <c r="H1127" s="13"/>
      <c r="I1127" s="14"/>
      <c r="K1127" s="285"/>
      <c r="L1127" s="319"/>
    </row>
    <row r="1128" spans="1:12" s="25" customFormat="1">
      <c r="A1128" s="15"/>
      <c r="B1128" s="30"/>
      <c r="C1128" s="169"/>
      <c r="D1128" s="31"/>
      <c r="E1128" s="30"/>
      <c r="F1128" s="13"/>
      <c r="G1128" s="13"/>
      <c r="H1128" s="13"/>
      <c r="I1128" s="14"/>
      <c r="K1128" s="285"/>
      <c r="L1128" s="319"/>
    </row>
    <row r="1129" spans="1:12" s="25" customFormat="1">
      <c r="A1129" s="15"/>
      <c r="B1129" s="30"/>
      <c r="C1129" s="169"/>
      <c r="D1129" s="31"/>
      <c r="E1129" s="30"/>
      <c r="F1129" s="13"/>
      <c r="G1129" s="13"/>
      <c r="H1129" s="13"/>
      <c r="I1129" s="14"/>
      <c r="K1129" s="285"/>
      <c r="L1129" s="319"/>
    </row>
    <row r="1130" spans="1:12" s="25" customFormat="1">
      <c r="A1130" s="15"/>
      <c r="B1130" s="30"/>
      <c r="C1130" s="169"/>
      <c r="D1130" s="31"/>
      <c r="E1130" s="30"/>
      <c r="F1130" s="13"/>
      <c r="G1130" s="13"/>
      <c r="H1130" s="13"/>
      <c r="I1130" s="14"/>
      <c r="K1130" s="285"/>
      <c r="L1130" s="319"/>
    </row>
    <row r="1131" spans="1:12" s="25" customFormat="1">
      <c r="A1131" s="15"/>
      <c r="B1131" s="30"/>
      <c r="C1131" s="169"/>
      <c r="D1131" s="31"/>
      <c r="E1131" s="30"/>
      <c r="F1131" s="13"/>
      <c r="G1131" s="13"/>
      <c r="H1131" s="13"/>
      <c r="I1131" s="14"/>
      <c r="K1131" s="285"/>
      <c r="L1131" s="319"/>
    </row>
    <row r="1132" spans="1:12" s="25" customFormat="1">
      <c r="A1132" s="15"/>
      <c r="B1132" s="30"/>
      <c r="C1132" s="169"/>
      <c r="D1132" s="31"/>
      <c r="E1132" s="30"/>
      <c r="F1132" s="13"/>
      <c r="G1132" s="13"/>
      <c r="H1132" s="13"/>
      <c r="I1132" s="14"/>
      <c r="K1132" s="285"/>
      <c r="L1132" s="319"/>
    </row>
    <row r="1133" spans="1:12" s="25" customFormat="1">
      <c r="A1133" s="15"/>
      <c r="B1133" s="30"/>
      <c r="C1133" s="169"/>
      <c r="D1133" s="31"/>
      <c r="E1133" s="30"/>
      <c r="F1133" s="13"/>
      <c r="G1133" s="13"/>
      <c r="H1133" s="13"/>
      <c r="I1133" s="14"/>
      <c r="K1133" s="285"/>
      <c r="L1133" s="319"/>
    </row>
    <row r="1134" spans="1:12" s="25" customFormat="1">
      <c r="A1134" s="15"/>
      <c r="B1134" s="30"/>
      <c r="C1134" s="169"/>
      <c r="D1134" s="31"/>
      <c r="E1134" s="30"/>
      <c r="F1134" s="13"/>
      <c r="G1134" s="13"/>
      <c r="H1134" s="13"/>
      <c r="I1134" s="14"/>
      <c r="K1134" s="285"/>
      <c r="L1134" s="319"/>
    </row>
    <row r="1135" spans="1:12" s="25" customFormat="1">
      <c r="A1135" s="15"/>
      <c r="B1135" s="30"/>
      <c r="C1135" s="169"/>
      <c r="D1135" s="31"/>
      <c r="E1135" s="30"/>
      <c r="F1135" s="13"/>
      <c r="G1135" s="13"/>
      <c r="H1135" s="13"/>
      <c r="I1135" s="14"/>
      <c r="K1135" s="285"/>
      <c r="L1135" s="319"/>
    </row>
    <row r="1136" spans="1:12" s="25" customFormat="1">
      <c r="A1136" s="15"/>
      <c r="B1136" s="30"/>
      <c r="C1136" s="169"/>
      <c r="D1136" s="31"/>
      <c r="E1136" s="30"/>
      <c r="F1136" s="13"/>
      <c r="G1136" s="13"/>
      <c r="H1136" s="13"/>
      <c r="I1136" s="14"/>
      <c r="K1136" s="285"/>
      <c r="L1136" s="319"/>
    </row>
    <row r="1137" spans="1:12" s="25" customFormat="1">
      <c r="A1137" s="15"/>
      <c r="B1137" s="30"/>
      <c r="C1137" s="169"/>
      <c r="D1137" s="31"/>
      <c r="E1137" s="30"/>
      <c r="F1137" s="13"/>
      <c r="G1137" s="13"/>
      <c r="H1137" s="13"/>
      <c r="I1137" s="14"/>
      <c r="K1137" s="285"/>
      <c r="L1137" s="319"/>
    </row>
    <row r="1138" spans="1:12" s="25" customFormat="1">
      <c r="A1138" s="15"/>
      <c r="B1138" s="30"/>
      <c r="C1138" s="169"/>
      <c r="D1138" s="31"/>
      <c r="E1138" s="30"/>
      <c r="F1138" s="13"/>
      <c r="G1138" s="13"/>
      <c r="H1138" s="13"/>
      <c r="I1138" s="14"/>
      <c r="K1138" s="285"/>
      <c r="L1138" s="319"/>
    </row>
    <row r="1139" spans="1:12" s="25" customFormat="1">
      <c r="A1139" s="15"/>
      <c r="B1139" s="30"/>
      <c r="C1139" s="169"/>
      <c r="D1139" s="31"/>
      <c r="E1139" s="30"/>
      <c r="F1139" s="13"/>
      <c r="G1139" s="13"/>
      <c r="H1139" s="13"/>
      <c r="I1139" s="14"/>
      <c r="K1139" s="285"/>
      <c r="L1139" s="319"/>
    </row>
    <row r="1140" spans="1:12" s="25" customFormat="1">
      <c r="A1140" s="15"/>
      <c r="B1140" s="30"/>
      <c r="C1140" s="169"/>
      <c r="D1140" s="31"/>
      <c r="E1140" s="30"/>
      <c r="F1140" s="13"/>
      <c r="G1140" s="13"/>
      <c r="H1140" s="13"/>
      <c r="I1140" s="14"/>
      <c r="K1140" s="285"/>
      <c r="L1140" s="319"/>
    </row>
    <row r="1141" spans="1:12" s="25" customFormat="1">
      <c r="A1141" s="15"/>
      <c r="B1141" s="30"/>
      <c r="C1141" s="169"/>
      <c r="D1141" s="31"/>
      <c r="E1141" s="30"/>
      <c r="F1141" s="13"/>
      <c r="G1141" s="13"/>
      <c r="H1141" s="13"/>
      <c r="I1141" s="14"/>
      <c r="K1141" s="285"/>
      <c r="L1141" s="319"/>
    </row>
    <row r="1142" spans="1:12" s="25" customFormat="1">
      <c r="A1142" s="15"/>
      <c r="B1142" s="30"/>
      <c r="C1142" s="169"/>
      <c r="D1142" s="31"/>
      <c r="E1142" s="30"/>
      <c r="F1142" s="13"/>
      <c r="G1142" s="13"/>
      <c r="H1142" s="13"/>
      <c r="I1142" s="14"/>
      <c r="K1142" s="285"/>
      <c r="L1142" s="319"/>
    </row>
    <row r="1143" spans="1:12" s="25" customFormat="1">
      <c r="A1143" s="15"/>
      <c r="B1143" s="30"/>
      <c r="C1143" s="169"/>
      <c r="D1143" s="31"/>
      <c r="E1143" s="30"/>
      <c r="F1143" s="13"/>
      <c r="G1143" s="13"/>
      <c r="H1143" s="13"/>
      <c r="I1143" s="14"/>
      <c r="K1143" s="285"/>
      <c r="L1143" s="319"/>
    </row>
    <row r="1144" spans="1:12" s="25" customFormat="1">
      <c r="A1144" s="15"/>
      <c r="B1144" s="30"/>
      <c r="C1144" s="169"/>
      <c r="D1144" s="31"/>
      <c r="E1144" s="30"/>
      <c r="F1144" s="13"/>
      <c r="G1144" s="13"/>
      <c r="H1144" s="13"/>
      <c r="I1144" s="14"/>
      <c r="K1144" s="285"/>
      <c r="L1144" s="319"/>
    </row>
    <row r="1145" spans="1:12" s="25" customFormat="1">
      <c r="A1145" s="15"/>
      <c r="B1145" s="30"/>
      <c r="C1145" s="169"/>
      <c r="D1145" s="31"/>
      <c r="E1145" s="30"/>
      <c r="F1145" s="13"/>
      <c r="G1145" s="13"/>
      <c r="H1145" s="13"/>
      <c r="I1145" s="14"/>
      <c r="K1145" s="285"/>
      <c r="L1145" s="319"/>
    </row>
    <row r="1146" spans="1:12" s="25" customFormat="1">
      <c r="A1146" s="15"/>
      <c r="B1146" s="30"/>
      <c r="C1146" s="169"/>
      <c r="D1146" s="31"/>
      <c r="E1146" s="30"/>
      <c r="F1146" s="13"/>
      <c r="G1146" s="13"/>
      <c r="H1146" s="13"/>
      <c r="I1146" s="14"/>
      <c r="K1146" s="285"/>
      <c r="L1146" s="319"/>
    </row>
    <row r="1147" spans="1:12" s="25" customFormat="1">
      <c r="A1147" s="15"/>
      <c r="B1147" s="30"/>
      <c r="C1147" s="169"/>
      <c r="D1147" s="31"/>
      <c r="E1147" s="30"/>
      <c r="F1147" s="13"/>
      <c r="G1147" s="13"/>
      <c r="H1147" s="13"/>
      <c r="I1147" s="14"/>
      <c r="K1147" s="285"/>
      <c r="L1147" s="319"/>
    </row>
    <row r="1148" spans="1:12" s="25" customFormat="1">
      <c r="A1148" s="15"/>
      <c r="B1148" s="30"/>
      <c r="C1148" s="169"/>
      <c r="D1148" s="31"/>
      <c r="E1148" s="30"/>
      <c r="F1148" s="13"/>
      <c r="G1148" s="13"/>
      <c r="H1148" s="13"/>
      <c r="I1148" s="14"/>
      <c r="K1148" s="285"/>
      <c r="L1148" s="319"/>
    </row>
    <row r="1149" spans="1:12" s="25" customFormat="1">
      <c r="A1149" s="15"/>
      <c r="B1149" s="30"/>
      <c r="C1149" s="169"/>
      <c r="D1149" s="31"/>
      <c r="E1149" s="30"/>
      <c r="F1149" s="13"/>
      <c r="G1149" s="13"/>
      <c r="H1149" s="13"/>
      <c r="I1149" s="14"/>
      <c r="K1149" s="285"/>
      <c r="L1149" s="319"/>
    </row>
    <row r="1150" spans="1:12" s="25" customFormat="1">
      <c r="A1150" s="15"/>
      <c r="B1150" s="30"/>
      <c r="C1150" s="169"/>
      <c r="D1150" s="31"/>
      <c r="E1150" s="30"/>
      <c r="F1150" s="13"/>
      <c r="G1150" s="13"/>
      <c r="H1150" s="13"/>
      <c r="I1150" s="14"/>
      <c r="K1150" s="285"/>
      <c r="L1150" s="319"/>
    </row>
    <row r="1151" spans="1:12" s="25" customFormat="1">
      <c r="A1151" s="15"/>
      <c r="B1151" s="30"/>
      <c r="C1151" s="169"/>
      <c r="D1151" s="31"/>
      <c r="E1151" s="30"/>
      <c r="F1151" s="13"/>
      <c r="G1151" s="13"/>
      <c r="H1151" s="13"/>
      <c r="I1151" s="14"/>
      <c r="K1151" s="285"/>
      <c r="L1151" s="319"/>
    </row>
    <row r="1152" spans="1:12" s="25" customFormat="1">
      <c r="A1152" s="15"/>
      <c r="B1152" s="30"/>
      <c r="C1152" s="169"/>
      <c r="D1152" s="31"/>
      <c r="E1152" s="30"/>
      <c r="F1152" s="13"/>
      <c r="G1152" s="13"/>
      <c r="H1152" s="13"/>
      <c r="I1152" s="14"/>
      <c r="K1152" s="285"/>
      <c r="L1152" s="319"/>
    </row>
    <row r="1153" spans="1:12" s="25" customFormat="1">
      <c r="A1153" s="15"/>
      <c r="B1153" s="30"/>
      <c r="C1153" s="169"/>
      <c r="D1153" s="31"/>
      <c r="E1153" s="30"/>
      <c r="F1153" s="13"/>
      <c r="G1153" s="13"/>
      <c r="H1153" s="13"/>
      <c r="I1153" s="14"/>
      <c r="K1153" s="285"/>
      <c r="L1153" s="319"/>
    </row>
    <row r="1154" spans="1:12" s="25" customFormat="1">
      <c r="A1154" s="15"/>
      <c r="B1154" s="30"/>
      <c r="C1154" s="169"/>
      <c r="D1154" s="31"/>
      <c r="E1154" s="30"/>
      <c r="F1154" s="13"/>
      <c r="G1154" s="13"/>
      <c r="H1154" s="13"/>
      <c r="I1154" s="14"/>
      <c r="K1154" s="285"/>
      <c r="L1154" s="319"/>
    </row>
    <row r="1155" spans="1:12" s="25" customFormat="1">
      <c r="A1155" s="15"/>
      <c r="B1155" s="30"/>
      <c r="C1155" s="169"/>
      <c r="D1155" s="31"/>
      <c r="E1155" s="30"/>
      <c r="F1155" s="13"/>
      <c r="G1155" s="13"/>
      <c r="H1155" s="13"/>
      <c r="I1155" s="14"/>
      <c r="K1155" s="285"/>
      <c r="L1155" s="319"/>
    </row>
    <row r="1156" spans="1:12" s="25" customFormat="1">
      <c r="A1156" s="15"/>
      <c r="B1156" s="30"/>
      <c r="C1156" s="169"/>
      <c r="D1156" s="31"/>
      <c r="E1156" s="30"/>
      <c r="F1156" s="13"/>
      <c r="G1156" s="13"/>
      <c r="H1156" s="13"/>
      <c r="I1156" s="14"/>
      <c r="K1156" s="285"/>
      <c r="L1156" s="319"/>
    </row>
    <row r="1157" spans="1:12" s="25" customFormat="1">
      <c r="A1157" s="15"/>
      <c r="B1157" s="30"/>
      <c r="C1157" s="169"/>
      <c r="D1157" s="31"/>
      <c r="E1157" s="30"/>
      <c r="F1157" s="13"/>
      <c r="G1157" s="13"/>
      <c r="H1157" s="13"/>
      <c r="I1157" s="14"/>
      <c r="K1157" s="285"/>
      <c r="L1157" s="319"/>
    </row>
    <row r="1158" spans="1:12" s="25" customFormat="1">
      <c r="A1158" s="15"/>
      <c r="B1158" s="30"/>
      <c r="C1158" s="169"/>
      <c r="D1158" s="31"/>
      <c r="E1158" s="30"/>
      <c r="F1158" s="13"/>
      <c r="G1158" s="13"/>
      <c r="H1158" s="13"/>
      <c r="I1158" s="14"/>
      <c r="K1158" s="285"/>
      <c r="L1158" s="319"/>
    </row>
    <row r="1159" spans="1:12" s="25" customFormat="1">
      <c r="A1159" s="15"/>
      <c r="B1159" s="30"/>
      <c r="C1159" s="169"/>
      <c r="D1159" s="31"/>
      <c r="E1159" s="30"/>
      <c r="F1159" s="13"/>
      <c r="G1159" s="13"/>
      <c r="H1159" s="13"/>
      <c r="I1159" s="14"/>
      <c r="K1159" s="285"/>
      <c r="L1159" s="319"/>
    </row>
    <row r="1160" spans="1:12" s="25" customFormat="1">
      <c r="A1160" s="15"/>
      <c r="B1160" s="30"/>
      <c r="C1160" s="169"/>
      <c r="D1160" s="31"/>
      <c r="E1160" s="30"/>
      <c r="F1160" s="13"/>
      <c r="G1160" s="13"/>
      <c r="H1160" s="13"/>
      <c r="I1160" s="14"/>
      <c r="K1160" s="285"/>
      <c r="L1160" s="319"/>
    </row>
    <row r="1161" spans="1:12" s="25" customFormat="1">
      <c r="A1161" s="15"/>
      <c r="B1161" s="30"/>
      <c r="C1161" s="169"/>
      <c r="D1161" s="31"/>
      <c r="E1161" s="30"/>
      <c r="F1161" s="13"/>
      <c r="G1161" s="13"/>
      <c r="H1161" s="13"/>
      <c r="I1161" s="14"/>
      <c r="K1161" s="285"/>
      <c r="L1161" s="319"/>
    </row>
    <row r="1162" spans="1:12" s="25" customFormat="1">
      <c r="A1162" s="15"/>
      <c r="B1162" s="30"/>
      <c r="C1162" s="169"/>
      <c r="D1162" s="31"/>
      <c r="E1162" s="30"/>
      <c r="F1162" s="13"/>
      <c r="G1162" s="13"/>
      <c r="H1162" s="13"/>
      <c r="I1162" s="14"/>
      <c r="K1162" s="285"/>
      <c r="L1162" s="319"/>
    </row>
    <row r="1163" spans="1:12" s="25" customFormat="1">
      <c r="A1163" s="15"/>
      <c r="B1163" s="30"/>
      <c r="C1163" s="169"/>
      <c r="D1163" s="31"/>
      <c r="E1163" s="30"/>
      <c r="F1163" s="13"/>
      <c r="G1163" s="13"/>
      <c r="H1163" s="13"/>
      <c r="I1163" s="14"/>
      <c r="K1163" s="285"/>
      <c r="L1163" s="319"/>
    </row>
    <row r="1164" spans="1:12" s="25" customFormat="1">
      <c r="A1164" s="15"/>
      <c r="B1164" s="30"/>
      <c r="C1164" s="169"/>
      <c r="D1164" s="31"/>
      <c r="E1164" s="30"/>
      <c r="F1164" s="13"/>
      <c r="G1164" s="13"/>
      <c r="H1164" s="13"/>
      <c r="I1164" s="14"/>
      <c r="K1164" s="285"/>
      <c r="L1164" s="319"/>
    </row>
    <row r="1165" spans="1:12" s="25" customFormat="1">
      <c r="A1165" s="15"/>
      <c r="B1165" s="30"/>
      <c r="C1165" s="169"/>
      <c r="D1165" s="31"/>
      <c r="E1165" s="30"/>
      <c r="F1165" s="13"/>
      <c r="G1165" s="13"/>
      <c r="H1165" s="13"/>
      <c r="I1165" s="14"/>
      <c r="K1165" s="285"/>
      <c r="L1165" s="319"/>
    </row>
    <row r="1166" spans="1:12" s="25" customFormat="1">
      <c r="A1166" s="15"/>
      <c r="B1166" s="30"/>
      <c r="C1166" s="169"/>
      <c r="D1166" s="31"/>
      <c r="E1166" s="30"/>
      <c r="F1166" s="13"/>
      <c r="G1166" s="13"/>
      <c r="H1166" s="13"/>
      <c r="I1166" s="14"/>
      <c r="K1166" s="285"/>
      <c r="L1166" s="319"/>
    </row>
    <row r="1167" spans="1:12" s="25" customFormat="1">
      <c r="A1167" s="15"/>
      <c r="B1167" s="30"/>
      <c r="C1167" s="169"/>
      <c r="D1167" s="31"/>
      <c r="E1167" s="30"/>
      <c r="F1167" s="13"/>
      <c r="G1167" s="13"/>
      <c r="H1167" s="13"/>
      <c r="I1167" s="14"/>
      <c r="K1167" s="285"/>
      <c r="L1167" s="319"/>
    </row>
    <row r="1168" spans="1:12" s="25" customFormat="1">
      <c r="A1168" s="15"/>
      <c r="B1168" s="30"/>
      <c r="C1168" s="169"/>
      <c r="D1168" s="31"/>
      <c r="E1168" s="30"/>
      <c r="F1168" s="13"/>
      <c r="G1168" s="13"/>
      <c r="H1168" s="13"/>
      <c r="I1168" s="14"/>
      <c r="K1168" s="285"/>
      <c r="L1168" s="319"/>
    </row>
    <row r="1169" spans="1:12" s="25" customFormat="1">
      <c r="A1169" s="15"/>
      <c r="B1169" s="30"/>
      <c r="C1169" s="169"/>
      <c r="D1169" s="31"/>
      <c r="E1169" s="30"/>
      <c r="F1169" s="13"/>
      <c r="G1169" s="13"/>
      <c r="H1169" s="13"/>
      <c r="I1169" s="14"/>
      <c r="K1169" s="285"/>
      <c r="L1169" s="319"/>
    </row>
    <row r="1170" spans="1:12" s="25" customFormat="1">
      <c r="A1170" s="15"/>
      <c r="B1170" s="30"/>
      <c r="C1170" s="169"/>
      <c r="D1170" s="31"/>
      <c r="E1170" s="30"/>
      <c r="F1170" s="13"/>
      <c r="G1170" s="13"/>
      <c r="H1170" s="13"/>
      <c r="I1170" s="14"/>
      <c r="K1170" s="285"/>
      <c r="L1170" s="319"/>
    </row>
    <row r="1171" spans="1:12" s="25" customFormat="1">
      <c r="A1171" s="15"/>
      <c r="B1171" s="30"/>
      <c r="C1171" s="169"/>
      <c r="D1171" s="31"/>
      <c r="E1171" s="30"/>
      <c r="F1171" s="13"/>
      <c r="G1171" s="13"/>
      <c r="H1171" s="13"/>
      <c r="I1171" s="14"/>
      <c r="K1171" s="285"/>
      <c r="L1171" s="319"/>
    </row>
    <row r="1172" spans="1:12" s="25" customFormat="1">
      <c r="A1172" s="15"/>
      <c r="B1172" s="30"/>
      <c r="C1172" s="169"/>
      <c r="D1172" s="31"/>
      <c r="E1172" s="30"/>
      <c r="F1172" s="13"/>
      <c r="G1172" s="13"/>
      <c r="H1172" s="13"/>
      <c r="I1172" s="14"/>
      <c r="K1172" s="285"/>
      <c r="L1172" s="319"/>
    </row>
    <row r="1173" spans="1:12" s="25" customFormat="1">
      <c r="A1173" s="15"/>
      <c r="B1173" s="30"/>
      <c r="C1173" s="169"/>
      <c r="D1173" s="31"/>
      <c r="E1173" s="30"/>
      <c r="F1173" s="13"/>
      <c r="G1173" s="13"/>
      <c r="H1173" s="13"/>
      <c r="I1173" s="14"/>
      <c r="K1173" s="285"/>
      <c r="L1173" s="319"/>
    </row>
    <row r="1174" spans="1:12" s="25" customFormat="1">
      <c r="A1174" s="15"/>
      <c r="B1174" s="30"/>
      <c r="C1174" s="169"/>
      <c r="D1174" s="31"/>
      <c r="E1174" s="30"/>
      <c r="F1174" s="13"/>
      <c r="G1174" s="13"/>
      <c r="H1174" s="13"/>
      <c r="I1174" s="14"/>
      <c r="K1174" s="285"/>
      <c r="L1174" s="319"/>
    </row>
    <row r="1175" spans="1:12" s="25" customFormat="1">
      <c r="A1175" s="15"/>
      <c r="B1175" s="30"/>
      <c r="C1175" s="169"/>
      <c r="D1175" s="31"/>
      <c r="E1175" s="30"/>
      <c r="F1175" s="13"/>
      <c r="G1175" s="13"/>
      <c r="H1175" s="13"/>
      <c r="I1175" s="14"/>
      <c r="K1175" s="285"/>
      <c r="L1175" s="319"/>
    </row>
    <row r="1176" spans="1:12" s="25" customFormat="1">
      <c r="A1176" s="15"/>
      <c r="B1176" s="30"/>
      <c r="C1176" s="169"/>
      <c r="D1176" s="31"/>
      <c r="E1176" s="30"/>
      <c r="F1176" s="13"/>
      <c r="G1176" s="13"/>
      <c r="H1176" s="13"/>
      <c r="I1176" s="14"/>
      <c r="K1176" s="285"/>
      <c r="L1176" s="319"/>
    </row>
    <row r="1177" spans="1:12" s="25" customFormat="1">
      <c r="A1177" s="15"/>
      <c r="B1177" s="30"/>
      <c r="C1177" s="169"/>
      <c r="D1177" s="31"/>
      <c r="E1177" s="30"/>
      <c r="F1177" s="13"/>
      <c r="G1177" s="13"/>
      <c r="H1177" s="13"/>
      <c r="I1177" s="14"/>
      <c r="K1177" s="285"/>
      <c r="L1177" s="319"/>
    </row>
    <row r="1178" spans="1:12" s="25" customFormat="1">
      <c r="A1178" s="15"/>
      <c r="B1178" s="30"/>
      <c r="C1178" s="169"/>
      <c r="D1178" s="31"/>
      <c r="E1178" s="30"/>
      <c r="F1178" s="13"/>
      <c r="G1178" s="13"/>
      <c r="H1178" s="13"/>
      <c r="I1178" s="14"/>
      <c r="K1178" s="285"/>
      <c r="L1178" s="319"/>
    </row>
    <row r="1179" spans="1:12" s="25" customFormat="1">
      <c r="A1179" s="15"/>
      <c r="B1179" s="30"/>
      <c r="C1179" s="169"/>
      <c r="D1179" s="31"/>
      <c r="E1179" s="30"/>
      <c r="F1179" s="13"/>
      <c r="G1179" s="13"/>
      <c r="H1179" s="13"/>
      <c r="I1179" s="14"/>
      <c r="K1179" s="285"/>
      <c r="L1179" s="319"/>
    </row>
    <row r="1180" spans="1:12" s="25" customFormat="1">
      <c r="A1180" s="15"/>
      <c r="B1180" s="30"/>
      <c r="C1180" s="169"/>
      <c r="D1180" s="31"/>
      <c r="E1180" s="30"/>
      <c r="F1180" s="13"/>
      <c r="G1180" s="13"/>
      <c r="H1180" s="13"/>
      <c r="I1180" s="14"/>
      <c r="K1180" s="285"/>
      <c r="L1180" s="319"/>
    </row>
    <row r="1181" spans="1:12" s="25" customFormat="1">
      <c r="A1181" s="15"/>
      <c r="B1181" s="30"/>
      <c r="C1181" s="169"/>
      <c r="D1181" s="31"/>
      <c r="E1181" s="30"/>
      <c r="F1181" s="13"/>
      <c r="G1181" s="13"/>
      <c r="H1181" s="13"/>
      <c r="I1181" s="14"/>
      <c r="K1181" s="285"/>
      <c r="L1181" s="319"/>
    </row>
    <row r="1182" spans="1:12" s="25" customFormat="1">
      <c r="A1182" s="15"/>
      <c r="B1182" s="30"/>
      <c r="C1182" s="169"/>
      <c r="D1182" s="31"/>
      <c r="E1182" s="30"/>
      <c r="F1182" s="13"/>
      <c r="G1182" s="13"/>
      <c r="H1182" s="13"/>
      <c r="I1182" s="14"/>
      <c r="K1182" s="285"/>
      <c r="L1182" s="319"/>
    </row>
    <row r="1183" spans="1:12" s="25" customFormat="1">
      <c r="A1183" s="15"/>
      <c r="B1183" s="30"/>
      <c r="C1183" s="169"/>
      <c r="D1183" s="31"/>
      <c r="E1183" s="30"/>
      <c r="F1183" s="13"/>
      <c r="G1183" s="13"/>
      <c r="H1183" s="13"/>
      <c r="I1183" s="14"/>
      <c r="K1183" s="285"/>
      <c r="L1183" s="319"/>
    </row>
    <row r="1184" spans="1:12" s="25" customFormat="1">
      <c r="A1184" s="15"/>
      <c r="B1184" s="30"/>
      <c r="C1184" s="169"/>
      <c r="D1184" s="31"/>
      <c r="E1184" s="30"/>
      <c r="F1184" s="13"/>
      <c r="G1184" s="13"/>
      <c r="H1184" s="13"/>
      <c r="I1184" s="14"/>
      <c r="K1184" s="285"/>
      <c r="L1184" s="319"/>
    </row>
    <row r="1185" spans="1:12" s="25" customFormat="1">
      <c r="A1185" s="15"/>
      <c r="B1185" s="30"/>
      <c r="C1185" s="169"/>
      <c r="D1185" s="31"/>
      <c r="E1185" s="30"/>
      <c r="F1185" s="13"/>
      <c r="G1185" s="13"/>
      <c r="H1185" s="13"/>
      <c r="I1185" s="14"/>
      <c r="K1185" s="285"/>
      <c r="L1185" s="319"/>
    </row>
    <row r="1186" spans="1:12" s="25" customFormat="1">
      <c r="A1186" s="15"/>
      <c r="B1186" s="30"/>
      <c r="C1186" s="169"/>
      <c r="D1186" s="31"/>
      <c r="E1186" s="30"/>
      <c r="F1186" s="13"/>
      <c r="G1186" s="13"/>
      <c r="H1186" s="13"/>
      <c r="I1186" s="14"/>
      <c r="K1186" s="285"/>
      <c r="L1186" s="319"/>
    </row>
    <row r="1187" spans="1:12" s="25" customFormat="1">
      <c r="A1187" s="15"/>
      <c r="B1187" s="30"/>
      <c r="C1187" s="169"/>
      <c r="D1187" s="31"/>
      <c r="E1187" s="30"/>
      <c r="F1187" s="13"/>
      <c r="G1187" s="13"/>
      <c r="H1187" s="13"/>
      <c r="I1187" s="14"/>
      <c r="K1187" s="285"/>
      <c r="L1187" s="319"/>
    </row>
    <row r="1188" spans="1:12" s="25" customFormat="1">
      <c r="A1188" s="15"/>
      <c r="B1188" s="30"/>
      <c r="C1188" s="169"/>
      <c r="D1188" s="31"/>
      <c r="E1188" s="30"/>
      <c r="F1188" s="13"/>
      <c r="G1188" s="13"/>
      <c r="H1188" s="13"/>
      <c r="I1188" s="14"/>
      <c r="K1188" s="285"/>
      <c r="L1188" s="319"/>
    </row>
    <row r="1189" spans="1:12" s="25" customFormat="1">
      <c r="A1189" s="15"/>
      <c r="B1189" s="30"/>
      <c r="C1189" s="169"/>
      <c r="D1189" s="31"/>
      <c r="E1189" s="30"/>
      <c r="F1189" s="13"/>
      <c r="G1189" s="13"/>
      <c r="H1189" s="13"/>
      <c r="I1189" s="14"/>
      <c r="K1189" s="285"/>
      <c r="L1189" s="319"/>
    </row>
    <row r="1190" spans="1:12" s="25" customFormat="1">
      <c r="A1190" s="15"/>
      <c r="B1190" s="30"/>
      <c r="C1190" s="169"/>
      <c r="D1190" s="31"/>
      <c r="E1190" s="30"/>
      <c r="F1190" s="13"/>
      <c r="G1190" s="13"/>
      <c r="H1190" s="13"/>
      <c r="I1190" s="14"/>
      <c r="K1190" s="285"/>
      <c r="L1190" s="319"/>
    </row>
    <row r="1191" spans="1:12" s="25" customFormat="1">
      <c r="A1191" s="15"/>
      <c r="B1191" s="30"/>
      <c r="C1191" s="169"/>
      <c r="D1191" s="31"/>
      <c r="E1191" s="30"/>
      <c r="F1191" s="13"/>
      <c r="G1191" s="13"/>
      <c r="H1191" s="13"/>
      <c r="I1191" s="14"/>
      <c r="K1191" s="285"/>
      <c r="L1191" s="319"/>
    </row>
    <row r="1192" spans="1:12" s="25" customFormat="1">
      <c r="A1192" s="15"/>
      <c r="B1192" s="30"/>
      <c r="C1192" s="169"/>
      <c r="D1192" s="31"/>
      <c r="E1192" s="30"/>
      <c r="F1192" s="13"/>
      <c r="G1192" s="13"/>
      <c r="H1192" s="13"/>
      <c r="I1192" s="14"/>
      <c r="K1192" s="285"/>
      <c r="L1192" s="319"/>
    </row>
    <row r="1193" spans="1:12" s="25" customFormat="1">
      <c r="A1193" s="15"/>
      <c r="B1193" s="30"/>
      <c r="C1193" s="169"/>
      <c r="D1193" s="31"/>
      <c r="E1193" s="30"/>
      <c r="F1193" s="13"/>
      <c r="G1193" s="13"/>
      <c r="H1193" s="13"/>
      <c r="I1193" s="14"/>
      <c r="K1193" s="285"/>
      <c r="L1193" s="319"/>
    </row>
    <row r="1194" spans="1:12" s="25" customFormat="1">
      <c r="A1194" s="15"/>
      <c r="B1194" s="30"/>
      <c r="C1194" s="169"/>
      <c r="D1194" s="31"/>
      <c r="E1194" s="30"/>
      <c r="F1194" s="13"/>
      <c r="G1194" s="13"/>
      <c r="H1194" s="13"/>
      <c r="I1194" s="14"/>
      <c r="K1194" s="285"/>
      <c r="L1194" s="319"/>
    </row>
    <row r="1195" spans="1:12" s="25" customFormat="1">
      <c r="A1195" s="15"/>
      <c r="B1195" s="30"/>
      <c r="C1195" s="169"/>
      <c r="D1195" s="31"/>
      <c r="E1195" s="30"/>
      <c r="F1195" s="13"/>
      <c r="G1195" s="13"/>
      <c r="H1195" s="13"/>
      <c r="I1195" s="14"/>
      <c r="K1195" s="285"/>
      <c r="L1195" s="319"/>
    </row>
    <row r="1196" spans="1:12" s="25" customFormat="1">
      <c r="A1196" s="15"/>
      <c r="B1196" s="30"/>
      <c r="C1196" s="169"/>
      <c r="D1196" s="31"/>
      <c r="E1196" s="30"/>
      <c r="F1196" s="13"/>
      <c r="G1196" s="13"/>
      <c r="H1196" s="13"/>
      <c r="I1196" s="14"/>
      <c r="K1196" s="285"/>
      <c r="L1196" s="319"/>
    </row>
    <row r="1197" spans="1:12" s="25" customFormat="1">
      <c r="A1197" s="15"/>
      <c r="B1197" s="30"/>
      <c r="C1197" s="169"/>
      <c r="D1197" s="31"/>
      <c r="E1197" s="30"/>
      <c r="F1197" s="13"/>
      <c r="G1197" s="13"/>
      <c r="H1197" s="13"/>
      <c r="I1197" s="14"/>
      <c r="K1197" s="285"/>
      <c r="L1197" s="319"/>
    </row>
    <row r="1198" spans="1:12" s="25" customFormat="1">
      <c r="A1198" s="15"/>
      <c r="B1198" s="30"/>
      <c r="C1198" s="169"/>
      <c r="D1198" s="31"/>
      <c r="E1198" s="30"/>
      <c r="F1198" s="13"/>
      <c r="G1198" s="13"/>
      <c r="H1198" s="13"/>
      <c r="I1198" s="14"/>
      <c r="K1198" s="285"/>
      <c r="L1198" s="319"/>
    </row>
    <row r="1199" spans="1:12" s="25" customFormat="1">
      <c r="A1199" s="15"/>
      <c r="B1199" s="30"/>
      <c r="C1199" s="169"/>
      <c r="D1199" s="31"/>
      <c r="E1199" s="30"/>
      <c r="F1199" s="13"/>
      <c r="G1199" s="13"/>
      <c r="H1199" s="13"/>
      <c r="I1199" s="14"/>
      <c r="K1199" s="285"/>
      <c r="L1199" s="319"/>
    </row>
    <row r="1200" spans="1:12" s="25" customFormat="1">
      <c r="A1200" s="15"/>
      <c r="B1200" s="30"/>
      <c r="C1200" s="169"/>
      <c r="D1200" s="31"/>
      <c r="E1200" s="30"/>
      <c r="F1200" s="13"/>
      <c r="G1200" s="13"/>
      <c r="H1200" s="13"/>
      <c r="I1200" s="14"/>
      <c r="K1200" s="285"/>
      <c r="L1200" s="319"/>
    </row>
    <row r="1201" spans="1:12" s="25" customFormat="1">
      <c r="A1201" s="15"/>
      <c r="B1201" s="30"/>
      <c r="C1201" s="169"/>
      <c r="D1201" s="31"/>
      <c r="E1201" s="30"/>
      <c r="F1201" s="13"/>
      <c r="G1201" s="13"/>
      <c r="H1201" s="13"/>
      <c r="I1201" s="14"/>
      <c r="K1201" s="285"/>
      <c r="L1201" s="319"/>
    </row>
    <row r="1202" spans="1:12" s="25" customFormat="1">
      <c r="A1202" s="15"/>
      <c r="B1202" s="30"/>
      <c r="C1202" s="169"/>
      <c r="D1202" s="31"/>
      <c r="E1202" s="30"/>
      <c r="F1202" s="13"/>
      <c r="G1202" s="13"/>
      <c r="H1202" s="13"/>
      <c r="I1202" s="14"/>
      <c r="K1202" s="285"/>
      <c r="L1202" s="319"/>
    </row>
    <row r="1203" spans="1:12" s="25" customFormat="1">
      <c r="A1203" s="15"/>
      <c r="B1203" s="30"/>
      <c r="C1203" s="169"/>
      <c r="D1203" s="31"/>
      <c r="E1203" s="30"/>
      <c r="F1203" s="13"/>
      <c r="G1203" s="13"/>
      <c r="H1203" s="13"/>
      <c r="I1203" s="14"/>
      <c r="K1203" s="285"/>
      <c r="L1203" s="319"/>
    </row>
    <row r="1204" spans="1:12" s="25" customFormat="1">
      <c r="A1204" s="15"/>
      <c r="B1204" s="30"/>
      <c r="C1204" s="169"/>
      <c r="D1204" s="31"/>
      <c r="E1204" s="30"/>
      <c r="F1204" s="13"/>
      <c r="G1204" s="13"/>
      <c r="H1204" s="13"/>
      <c r="I1204" s="14"/>
      <c r="K1204" s="285"/>
      <c r="L1204" s="319"/>
    </row>
    <row r="1205" spans="1:12" s="25" customFormat="1">
      <c r="A1205" s="15"/>
      <c r="B1205" s="30"/>
      <c r="C1205" s="169"/>
      <c r="D1205" s="31"/>
      <c r="E1205" s="30"/>
      <c r="F1205" s="13"/>
      <c r="G1205" s="13"/>
      <c r="H1205" s="13"/>
      <c r="I1205" s="14"/>
      <c r="K1205" s="285"/>
      <c r="L1205" s="319"/>
    </row>
    <row r="1206" spans="1:12" s="25" customFormat="1">
      <c r="A1206" s="15"/>
      <c r="B1206" s="30"/>
      <c r="C1206" s="169"/>
      <c r="D1206" s="31"/>
      <c r="E1206" s="30"/>
      <c r="F1206" s="13"/>
      <c r="G1206" s="13"/>
      <c r="H1206" s="13"/>
      <c r="I1206" s="14"/>
      <c r="K1206" s="285"/>
      <c r="L1206" s="319"/>
    </row>
    <row r="1207" spans="1:12" s="25" customFormat="1">
      <c r="A1207" s="15"/>
      <c r="B1207" s="30"/>
      <c r="C1207" s="169"/>
      <c r="D1207" s="31"/>
      <c r="E1207" s="30"/>
      <c r="F1207" s="13"/>
      <c r="G1207" s="13"/>
      <c r="H1207" s="13"/>
      <c r="I1207" s="14"/>
      <c r="K1207" s="285"/>
      <c r="L1207" s="319"/>
    </row>
    <row r="1208" spans="1:12" s="25" customFormat="1">
      <c r="A1208" s="15"/>
      <c r="B1208" s="30"/>
      <c r="C1208" s="169"/>
      <c r="D1208" s="31"/>
      <c r="E1208" s="30"/>
      <c r="F1208" s="13"/>
      <c r="G1208" s="13"/>
      <c r="H1208" s="13"/>
      <c r="I1208" s="14"/>
      <c r="K1208" s="285"/>
      <c r="L1208" s="319"/>
    </row>
    <row r="1209" spans="1:12" s="25" customFormat="1">
      <c r="A1209" s="15"/>
      <c r="B1209" s="30"/>
      <c r="C1209" s="169"/>
      <c r="D1209" s="31"/>
      <c r="E1209" s="30"/>
      <c r="F1209" s="13"/>
      <c r="G1209" s="13"/>
      <c r="H1209" s="13"/>
      <c r="I1209" s="14"/>
      <c r="K1209" s="285"/>
      <c r="L1209" s="319"/>
    </row>
    <row r="1210" spans="1:12" s="25" customFormat="1">
      <c r="A1210" s="15"/>
      <c r="B1210" s="30"/>
      <c r="C1210" s="169"/>
      <c r="D1210" s="31"/>
      <c r="E1210" s="30"/>
      <c r="F1210" s="13"/>
      <c r="G1210" s="13"/>
      <c r="H1210" s="13"/>
      <c r="I1210" s="14"/>
      <c r="K1210" s="285"/>
      <c r="L1210" s="319"/>
    </row>
    <row r="1211" spans="1:12" s="25" customFormat="1">
      <c r="A1211" s="15"/>
      <c r="B1211" s="30"/>
      <c r="C1211" s="169"/>
      <c r="D1211" s="31"/>
      <c r="E1211" s="30"/>
      <c r="F1211" s="13"/>
      <c r="G1211" s="13"/>
      <c r="H1211" s="13"/>
      <c r="I1211" s="14"/>
      <c r="K1211" s="285"/>
      <c r="L1211" s="319"/>
    </row>
    <row r="1212" spans="1:12" s="25" customFormat="1">
      <c r="A1212" s="15"/>
      <c r="B1212" s="30"/>
      <c r="C1212" s="169"/>
      <c r="D1212" s="31"/>
      <c r="E1212" s="30"/>
      <c r="F1212" s="13"/>
      <c r="G1212" s="13"/>
      <c r="H1212" s="13"/>
      <c r="I1212" s="14"/>
      <c r="K1212" s="285"/>
      <c r="L1212" s="319"/>
    </row>
    <row r="1213" spans="1:12" s="25" customFormat="1">
      <c r="A1213" s="15"/>
      <c r="B1213" s="30"/>
      <c r="C1213" s="169"/>
      <c r="D1213" s="31"/>
      <c r="E1213" s="30"/>
      <c r="F1213" s="13"/>
      <c r="G1213" s="13"/>
      <c r="H1213" s="13"/>
      <c r="I1213" s="14"/>
      <c r="K1213" s="285"/>
      <c r="L1213" s="319"/>
    </row>
    <row r="1214" spans="1:12" s="25" customFormat="1">
      <c r="A1214" s="15"/>
      <c r="B1214" s="30"/>
      <c r="C1214" s="169"/>
      <c r="D1214" s="31"/>
      <c r="E1214" s="30"/>
      <c r="F1214" s="13"/>
      <c r="G1214" s="13"/>
      <c r="H1214" s="13"/>
      <c r="I1214" s="14"/>
      <c r="K1214" s="285"/>
      <c r="L1214" s="319"/>
    </row>
    <row r="1215" spans="1:12" s="25" customFormat="1">
      <c r="A1215" s="15"/>
      <c r="B1215" s="30"/>
      <c r="C1215" s="169"/>
      <c r="D1215" s="31"/>
      <c r="E1215" s="30"/>
      <c r="F1215" s="13"/>
      <c r="G1215" s="13"/>
      <c r="H1215" s="13"/>
      <c r="I1215" s="14"/>
      <c r="K1215" s="285"/>
      <c r="L1215" s="319"/>
    </row>
    <row r="1216" spans="1:12" s="25" customFormat="1">
      <c r="A1216" s="15"/>
      <c r="B1216" s="30"/>
      <c r="C1216" s="169"/>
      <c r="D1216" s="31"/>
      <c r="E1216" s="30"/>
      <c r="F1216" s="13"/>
      <c r="G1216" s="13"/>
      <c r="H1216" s="13"/>
      <c r="I1216" s="14"/>
      <c r="K1216" s="285"/>
      <c r="L1216" s="319"/>
    </row>
    <row r="1217" spans="1:12" s="25" customFormat="1">
      <c r="A1217" s="15"/>
      <c r="B1217" s="30"/>
      <c r="C1217" s="169"/>
      <c r="D1217" s="31"/>
      <c r="E1217" s="30"/>
      <c r="F1217" s="13"/>
      <c r="G1217" s="13"/>
      <c r="H1217" s="13"/>
      <c r="I1217" s="14"/>
      <c r="K1217" s="285"/>
      <c r="L1217" s="319"/>
    </row>
    <row r="1218" spans="1:12" s="25" customFormat="1">
      <c r="A1218" s="15"/>
      <c r="B1218" s="30"/>
      <c r="C1218" s="169"/>
      <c r="D1218" s="31"/>
      <c r="E1218" s="30"/>
      <c r="F1218" s="13"/>
      <c r="G1218" s="13"/>
      <c r="H1218" s="13"/>
      <c r="I1218" s="14"/>
      <c r="K1218" s="285"/>
      <c r="L1218" s="319"/>
    </row>
    <row r="1219" spans="1:12" s="25" customFormat="1">
      <c r="A1219" s="15"/>
      <c r="B1219" s="30"/>
      <c r="C1219" s="169"/>
      <c r="D1219" s="31"/>
      <c r="E1219" s="30"/>
      <c r="F1219" s="13"/>
      <c r="G1219" s="13"/>
      <c r="H1219" s="13"/>
      <c r="I1219" s="14"/>
      <c r="K1219" s="285"/>
      <c r="L1219" s="319"/>
    </row>
    <row r="1220" spans="1:12" s="25" customFormat="1">
      <c r="A1220" s="15"/>
      <c r="B1220" s="30"/>
      <c r="C1220" s="169"/>
      <c r="D1220" s="31"/>
      <c r="E1220" s="30"/>
      <c r="F1220" s="13"/>
      <c r="G1220" s="13"/>
      <c r="H1220" s="13"/>
      <c r="I1220" s="14"/>
      <c r="K1220" s="285"/>
      <c r="L1220" s="319"/>
    </row>
    <row r="1221" spans="1:12" s="25" customFormat="1">
      <c r="A1221" s="15"/>
      <c r="B1221" s="30"/>
      <c r="C1221" s="169"/>
      <c r="D1221" s="31"/>
      <c r="E1221" s="30"/>
      <c r="F1221" s="13"/>
      <c r="G1221" s="13"/>
      <c r="H1221" s="13"/>
      <c r="I1221" s="14"/>
      <c r="K1221" s="285"/>
      <c r="L1221" s="319"/>
    </row>
    <row r="1222" spans="1:12" s="25" customFormat="1">
      <c r="A1222" s="15"/>
      <c r="B1222" s="30"/>
      <c r="C1222" s="169"/>
      <c r="D1222" s="31"/>
      <c r="E1222" s="30"/>
      <c r="F1222" s="13"/>
      <c r="G1222" s="13"/>
      <c r="H1222" s="13"/>
      <c r="I1222" s="14"/>
      <c r="K1222" s="285"/>
      <c r="L1222" s="319"/>
    </row>
    <row r="1223" spans="1:12" s="25" customFormat="1">
      <c r="A1223" s="15"/>
      <c r="B1223" s="30"/>
      <c r="C1223" s="169"/>
      <c r="D1223" s="31"/>
      <c r="E1223" s="30"/>
      <c r="F1223" s="13"/>
      <c r="G1223" s="13"/>
      <c r="H1223" s="13"/>
      <c r="I1223" s="14"/>
      <c r="K1223" s="285"/>
      <c r="L1223" s="319"/>
    </row>
    <row r="1224" spans="1:12" s="25" customFormat="1">
      <c r="A1224" s="15"/>
      <c r="B1224" s="30"/>
      <c r="C1224" s="169"/>
      <c r="D1224" s="31"/>
      <c r="E1224" s="30"/>
      <c r="F1224" s="13"/>
      <c r="G1224" s="13"/>
      <c r="H1224" s="13"/>
      <c r="I1224" s="14"/>
      <c r="K1224" s="285"/>
      <c r="L1224" s="319"/>
    </row>
    <row r="1225" spans="1:12" s="25" customFormat="1">
      <c r="A1225" s="15"/>
      <c r="B1225" s="30"/>
      <c r="C1225" s="169"/>
      <c r="D1225" s="31"/>
      <c r="E1225" s="30"/>
      <c r="F1225" s="13"/>
      <c r="G1225" s="13"/>
      <c r="H1225" s="13"/>
      <c r="I1225" s="14"/>
      <c r="K1225" s="285"/>
      <c r="L1225" s="319"/>
    </row>
    <row r="1226" spans="1:12" s="25" customFormat="1">
      <c r="A1226" s="15"/>
      <c r="B1226" s="30"/>
      <c r="C1226" s="169"/>
      <c r="D1226" s="31"/>
      <c r="E1226" s="30"/>
      <c r="F1226" s="13"/>
      <c r="G1226" s="13"/>
      <c r="H1226" s="13"/>
      <c r="I1226" s="14"/>
      <c r="K1226" s="285"/>
      <c r="L1226" s="319"/>
    </row>
    <row r="1227" spans="1:12" s="25" customFormat="1">
      <c r="A1227" s="15"/>
      <c r="B1227" s="30"/>
      <c r="C1227" s="169"/>
      <c r="D1227" s="31"/>
      <c r="E1227" s="30"/>
      <c r="F1227" s="13"/>
      <c r="G1227" s="13"/>
      <c r="H1227" s="13"/>
      <c r="I1227" s="14"/>
      <c r="K1227" s="285"/>
      <c r="L1227" s="319"/>
    </row>
    <row r="1228" spans="1:12" s="25" customFormat="1">
      <c r="A1228" s="15"/>
      <c r="B1228" s="30"/>
      <c r="C1228" s="169"/>
      <c r="D1228" s="31"/>
      <c r="E1228" s="30"/>
      <c r="F1228" s="13"/>
      <c r="G1228" s="13"/>
      <c r="H1228" s="13"/>
      <c r="I1228" s="14"/>
      <c r="K1228" s="285"/>
      <c r="L1228" s="319"/>
    </row>
    <row r="1229" spans="1:12" s="25" customFormat="1">
      <c r="A1229" s="15"/>
      <c r="B1229" s="30"/>
      <c r="C1229" s="169"/>
      <c r="D1229" s="31"/>
      <c r="E1229" s="30"/>
      <c r="F1229" s="13"/>
      <c r="G1229" s="13"/>
      <c r="H1229" s="13"/>
      <c r="I1229" s="14"/>
      <c r="K1229" s="285"/>
      <c r="L1229" s="319"/>
    </row>
    <row r="1230" spans="1:12" s="25" customFormat="1">
      <c r="A1230" s="15"/>
      <c r="B1230" s="30"/>
      <c r="C1230" s="169"/>
      <c r="D1230" s="31"/>
      <c r="E1230" s="30"/>
      <c r="F1230" s="13"/>
      <c r="G1230" s="13"/>
      <c r="H1230" s="13"/>
      <c r="I1230" s="14"/>
      <c r="K1230" s="285"/>
      <c r="L1230" s="319"/>
    </row>
    <row r="1231" spans="1:12" s="25" customFormat="1">
      <c r="A1231" s="15"/>
      <c r="B1231" s="30"/>
      <c r="C1231" s="169"/>
      <c r="D1231" s="31"/>
      <c r="E1231" s="30"/>
      <c r="F1231" s="13"/>
      <c r="G1231" s="13"/>
      <c r="H1231" s="13"/>
      <c r="I1231" s="14"/>
      <c r="K1231" s="285"/>
      <c r="L1231" s="319"/>
    </row>
    <row r="1232" spans="1:12" s="25" customFormat="1">
      <c r="A1232" s="15"/>
      <c r="B1232" s="30"/>
      <c r="C1232" s="169"/>
      <c r="D1232" s="31"/>
      <c r="E1232" s="30"/>
      <c r="F1232" s="13"/>
      <c r="G1232" s="13"/>
      <c r="H1232" s="13"/>
      <c r="I1232" s="14"/>
      <c r="K1232" s="285"/>
      <c r="L1232" s="319"/>
    </row>
    <row r="1233" spans="1:12" s="25" customFormat="1">
      <c r="A1233" s="15"/>
      <c r="B1233" s="30"/>
      <c r="C1233" s="169"/>
      <c r="D1233" s="31"/>
      <c r="E1233" s="30"/>
      <c r="F1233" s="13"/>
      <c r="G1233" s="13"/>
      <c r="H1233" s="13"/>
      <c r="I1233" s="14"/>
      <c r="K1233" s="285"/>
      <c r="L1233" s="319"/>
    </row>
    <row r="1234" spans="1:12" s="25" customFormat="1">
      <c r="A1234" s="15"/>
      <c r="B1234" s="30"/>
      <c r="C1234" s="169"/>
      <c r="D1234" s="31"/>
      <c r="E1234" s="30"/>
      <c r="F1234" s="13"/>
      <c r="G1234" s="13"/>
      <c r="H1234" s="13"/>
      <c r="I1234" s="14"/>
      <c r="K1234" s="285"/>
      <c r="L1234" s="319"/>
    </row>
    <row r="1235" spans="1:12" s="25" customFormat="1">
      <c r="A1235" s="15"/>
      <c r="B1235" s="30"/>
      <c r="C1235" s="169"/>
      <c r="D1235" s="31"/>
      <c r="E1235" s="30"/>
      <c r="F1235" s="13"/>
      <c r="G1235" s="13"/>
      <c r="H1235" s="13"/>
      <c r="I1235" s="14"/>
      <c r="K1235" s="285"/>
      <c r="L1235" s="319"/>
    </row>
    <row r="1236" spans="1:12" s="25" customFormat="1">
      <c r="A1236" s="15"/>
      <c r="B1236" s="30"/>
      <c r="C1236" s="169"/>
      <c r="D1236" s="31"/>
      <c r="E1236" s="30"/>
      <c r="F1236" s="13"/>
      <c r="G1236" s="13"/>
      <c r="H1236" s="13"/>
      <c r="I1236" s="14"/>
      <c r="K1236" s="285"/>
      <c r="L1236" s="319"/>
    </row>
    <row r="1237" spans="1:12" s="25" customFormat="1">
      <c r="A1237" s="15"/>
      <c r="B1237" s="30"/>
      <c r="C1237" s="169"/>
      <c r="D1237" s="31"/>
      <c r="E1237" s="30"/>
      <c r="F1237" s="13"/>
      <c r="G1237" s="13"/>
      <c r="H1237" s="13"/>
      <c r="I1237" s="14"/>
      <c r="K1237" s="285"/>
      <c r="L1237" s="319"/>
    </row>
    <row r="1238" spans="1:12" s="25" customFormat="1">
      <c r="A1238" s="15"/>
      <c r="B1238" s="30"/>
      <c r="C1238" s="169"/>
      <c r="D1238" s="31"/>
      <c r="E1238" s="30"/>
      <c r="F1238" s="13"/>
      <c r="G1238" s="13"/>
      <c r="H1238" s="13"/>
      <c r="I1238" s="14"/>
      <c r="K1238" s="285"/>
      <c r="L1238" s="319"/>
    </row>
    <row r="1239" spans="1:12" s="25" customFormat="1">
      <c r="A1239" s="15"/>
      <c r="B1239" s="30"/>
      <c r="C1239" s="169"/>
      <c r="D1239" s="31"/>
      <c r="E1239" s="30"/>
      <c r="F1239" s="13"/>
      <c r="G1239" s="13"/>
      <c r="H1239" s="13"/>
      <c r="I1239" s="14"/>
      <c r="K1239" s="285"/>
      <c r="L1239" s="319"/>
    </row>
    <row r="1240" spans="1:12" s="25" customFormat="1">
      <c r="A1240" s="15"/>
      <c r="B1240" s="30"/>
      <c r="C1240" s="169"/>
      <c r="D1240" s="31"/>
      <c r="E1240" s="30"/>
      <c r="F1240" s="13"/>
      <c r="G1240" s="13"/>
      <c r="H1240" s="13"/>
      <c r="I1240" s="14"/>
      <c r="K1240" s="285"/>
      <c r="L1240" s="319"/>
    </row>
    <row r="1241" spans="1:12" s="25" customFormat="1">
      <c r="A1241" s="15"/>
      <c r="B1241" s="30"/>
      <c r="C1241" s="169"/>
      <c r="D1241" s="31"/>
      <c r="E1241" s="30"/>
      <c r="F1241" s="13"/>
      <c r="G1241" s="13"/>
      <c r="H1241" s="13"/>
      <c r="I1241" s="14"/>
      <c r="K1241" s="285"/>
      <c r="L1241" s="319"/>
    </row>
    <row r="1242" spans="1:12" s="25" customFormat="1">
      <c r="A1242" s="15"/>
      <c r="B1242" s="30"/>
      <c r="C1242" s="169"/>
      <c r="D1242" s="31"/>
      <c r="E1242" s="30"/>
      <c r="F1242" s="13"/>
      <c r="G1242" s="13"/>
      <c r="H1242" s="13"/>
      <c r="I1242" s="14"/>
      <c r="K1242" s="285"/>
      <c r="L1242" s="319"/>
    </row>
    <row r="1243" spans="1:12" s="25" customFormat="1">
      <c r="A1243" s="15"/>
      <c r="B1243" s="30"/>
      <c r="C1243" s="169"/>
      <c r="D1243" s="31"/>
      <c r="E1243" s="30"/>
      <c r="F1243" s="13"/>
      <c r="G1243" s="13"/>
      <c r="H1243" s="13"/>
      <c r="I1243" s="14"/>
      <c r="K1243" s="285"/>
      <c r="L1243" s="319"/>
    </row>
    <row r="1244" spans="1:12" s="25" customFormat="1">
      <c r="A1244" s="15"/>
      <c r="B1244" s="30"/>
      <c r="C1244" s="169"/>
      <c r="D1244" s="31"/>
      <c r="E1244" s="30"/>
      <c r="F1244" s="13"/>
      <c r="G1244" s="13"/>
      <c r="H1244" s="13"/>
      <c r="I1244" s="14"/>
      <c r="K1244" s="285"/>
      <c r="L1244" s="319"/>
    </row>
    <row r="1245" spans="1:12" s="25" customFormat="1">
      <c r="A1245" s="15"/>
      <c r="B1245" s="30"/>
      <c r="C1245" s="169"/>
      <c r="D1245" s="31"/>
      <c r="E1245" s="30"/>
      <c r="F1245" s="13"/>
      <c r="G1245" s="13"/>
      <c r="H1245" s="13"/>
      <c r="I1245" s="14"/>
      <c r="K1245" s="285"/>
      <c r="L1245" s="319"/>
    </row>
    <row r="1246" spans="1:12" s="25" customFormat="1">
      <c r="A1246" s="15"/>
      <c r="B1246" s="30"/>
      <c r="C1246" s="169"/>
      <c r="D1246" s="31"/>
      <c r="E1246" s="30"/>
      <c r="F1246" s="13"/>
      <c r="G1246" s="13"/>
      <c r="H1246" s="13"/>
      <c r="I1246" s="14"/>
      <c r="K1246" s="285"/>
      <c r="L1246" s="319"/>
    </row>
    <row r="1247" spans="1:12" s="25" customFormat="1">
      <c r="A1247" s="15"/>
      <c r="B1247" s="30"/>
      <c r="C1247" s="169"/>
      <c r="D1247" s="31"/>
      <c r="E1247" s="30"/>
      <c r="F1247" s="13"/>
      <c r="G1247" s="13"/>
      <c r="H1247" s="13"/>
      <c r="I1247" s="14"/>
      <c r="K1247" s="285"/>
      <c r="L1247" s="319"/>
    </row>
    <row r="1248" spans="1:12" s="25" customFormat="1">
      <c r="A1248" s="15"/>
      <c r="B1248" s="30"/>
      <c r="C1248" s="169"/>
      <c r="D1248" s="31"/>
      <c r="E1248" s="30"/>
      <c r="F1248" s="13"/>
      <c r="G1248" s="13"/>
      <c r="H1248" s="13"/>
      <c r="I1248" s="14"/>
      <c r="K1248" s="285"/>
      <c r="L1248" s="319"/>
    </row>
    <row r="1249" spans="1:12" s="25" customFormat="1">
      <c r="A1249" s="15"/>
      <c r="B1249" s="30"/>
      <c r="C1249" s="169"/>
      <c r="D1249" s="31"/>
      <c r="E1249" s="30"/>
      <c r="F1249" s="13"/>
      <c r="G1249" s="13"/>
      <c r="H1249" s="13"/>
      <c r="I1249" s="14"/>
      <c r="K1249" s="285"/>
      <c r="L1249" s="319"/>
    </row>
    <row r="1250" spans="1:12" s="25" customFormat="1">
      <c r="A1250" s="15"/>
      <c r="B1250" s="30"/>
      <c r="C1250" s="169"/>
      <c r="D1250" s="31"/>
      <c r="E1250" s="30"/>
      <c r="F1250" s="13"/>
      <c r="G1250" s="13"/>
      <c r="H1250" s="13"/>
      <c r="I1250" s="14"/>
      <c r="K1250" s="285"/>
      <c r="L1250" s="319"/>
    </row>
    <row r="1251" spans="1:12" s="25" customFormat="1">
      <c r="A1251" s="15"/>
      <c r="B1251" s="30"/>
      <c r="C1251" s="169"/>
      <c r="D1251" s="31"/>
      <c r="E1251" s="30"/>
      <c r="F1251" s="13"/>
      <c r="G1251" s="13"/>
      <c r="H1251" s="13"/>
      <c r="I1251" s="14"/>
      <c r="K1251" s="285"/>
      <c r="L1251" s="319"/>
    </row>
    <row r="1252" spans="1:12" s="25" customFormat="1">
      <c r="A1252" s="15"/>
      <c r="B1252" s="30"/>
      <c r="C1252" s="169"/>
      <c r="D1252" s="31"/>
      <c r="E1252" s="30"/>
      <c r="F1252" s="13"/>
      <c r="G1252" s="13"/>
      <c r="H1252" s="13"/>
      <c r="I1252" s="14"/>
      <c r="K1252" s="285"/>
      <c r="L1252" s="319"/>
    </row>
    <row r="1253" spans="1:12" s="25" customFormat="1">
      <c r="A1253" s="15"/>
      <c r="B1253" s="30"/>
      <c r="C1253" s="169"/>
      <c r="D1253" s="31"/>
      <c r="E1253" s="30"/>
      <c r="F1253" s="13"/>
      <c r="G1253" s="13"/>
      <c r="H1253" s="13"/>
      <c r="I1253" s="14"/>
      <c r="K1253" s="285"/>
      <c r="L1253" s="319"/>
    </row>
    <row r="1254" spans="1:12" s="25" customFormat="1">
      <c r="A1254" s="15"/>
      <c r="B1254" s="30"/>
      <c r="C1254" s="169"/>
      <c r="D1254" s="31"/>
      <c r="E1254" s="30"/>
      <c r="F1254" s="13"/>
      <c r="G1254" s="13"/>
      <c r="H1254" s="13"/>
      <c r="I1254" s="14"/>
      <c r="K1254" s="285"/>
      <c r="L1254" s="319"/>
    </row>
    <row r="1255" spans="1:12" s="25" customFormat="1">
      <c r="A1255" s="15"/>
      <c r="B1255" s="30"/>
      <c r="C1255" s="169"/>
      <c r="D1255" s="31"/>
      <c r="E1255" s="30"/>
      <c r="F1255" s="13"/>
      <c r="G1255" s="13"/>
      <c r="H1255" s="13"/>
      <c r="I1255" s="14"/>
      <c r="K1255" s="285"/>
      <c r="L1255" s="319"/>
    </row>
    <row r="1256" spans="1:12" s="25" customFormat="1">
      <c r="A1256" s="15"/>
      <c r="B1256" s="30"/>
      <c r="C1256" s="169"/>
      <c r="D1256" s="31"/>
      <c r="E1256" s="30"/>
      <c r="F1256" s="13"/>
      <c r="G1256" s="13"/>
      <c r="H1256" s="13"/>
      <c r="I1256" s="14"/>
      <c r="K1256" s="285"/>
      <c r="L1256" s="319"/>
    </row>
    <row r="1257" spans="1:12" s="25" customFormat="1">
      <c r="A1257" s="15"/>
      <c r="B1257" s="30"/>
      <c r="C1257" s="169"/>
      <c r="D1257" s="31"/>
      <c r="E1257" s="30"/>
      <c r="F1257" s="13"/>
      <c r="G1257" s="13"/>
      <c r="H1257" s="13"/>
      <c r="I1257" s="14"/>
      <c r="K1257" s="285"/>
      <c r="L1257" s="319"/>
    </row>
    <row r="1258" spans="1:12" s="25" customFormat="1">
      <c r="A1258" s="15"/>
      <c r="B1258" s="30"/>
      <c r="C1258" s="169"/>
      <c r="D1258" s="31"/>
      <c r="E1258" s="30"/>
      <c r="F1258" s="13"/>
      <c r="G1258" s="13"/>
      <c r="H1258" s="13"/>
      <c r="I1258" s="14"/>
      <c r="K1258" s="285"/>
      <c r="L1258" s="319"/>
    </row>
    <row r="1259" spans="1:12" s="25" customFormat="1">
      <c r="A1259" s="15"/>
      <c r="B1259" s="30"/>
      <c r="C1259" s="169"/>
      <c r="D1259" s="31"/>
      <c r="E1259" s="30"/>
      <c r="F1259" s="13"/>
      <c r="G1259" s="13"/>
      <c r="H1259" s="13"/>
      <c r="I1259" s="14"/>
      <c r="K1259" s="285"/>
      <c r="L1259" s="319"/>
    </row>
    <row r="1260" spans="1:12" s="25" customFormat="1">
      <c r="A1260" s="15"/>
      <c r="B1260" s="30"/>
      <c r="C1260" s="169"/>
      <c r="D1260" s="31"/>
      <c r="E1260" s="30"/>
      <c r="F1260" s="13"/>
      <c r="G1260" s="13"/>
      <c r="H1260" s="13"/>
      <c r="I1260" s="14"/>
      <c r="K1260" s="285"/>
      <c r="L1260" s="319"/>
    </row>
    <row r="1261" spans="1:12" s="25" customFormat="1">
      <c r="A1261" s="15"/>
      <c r="B1261" s="30"/>
      <c r="C1261" s="169"/>
      <c r="D1261" s="31"/>
      <c r="E1261" s="30"/>
      <c r="F1261" s="13"/>
      <c r="G1261" s="13"/>
      <c r="H1261" s="13"/>
      <c r="I1261" s="14"/>
      <c r="K1261" s="285"/>
      <c r="L1261" s="319"/>
    </row>
    <row r="1262" spans="1:12" s="25" customFormat="1">
      <c r="A1262" s="15"/>
      <c r="B1262" s="30"/>
      <c r="C1262" s="169"/>
      <c r="D1262" s="31"/>
      <c r="E1262" s="30"/>
      <c r="F1262" s="13"/>
      <c r="G1262" s="13"/>
      <c r="H1262" s="13"/>
      <c r="I1262" s="14"/>
      <c r="K1262" s="285"/>
      <c r="L1262" s="319"/>
    </row>
    <row r="1263" spans="1:12" s="25" customFormat="1">
      <c r="A1263" s="15"/>
      <c r="B1263" s="30"/>
      <c r="C1263" s="169"/>
      <c r="D1263" s="31"/>
      <c r="E1263" s="30"/>
      <c r="F1263" s="13"/>
      <c r="G1263" s="13"/>
      <c r="H1263" s="13"/>
      <c r="I1263" s="14"/>
      <c r="K1263" s="285"/>
      <c r="L1263" s="319"/>
    </row>
    <row r="1264" spans="1:12" s="25" customFormat="1">
      <c r="A1264" s="15"/>
      <c r="B1264" s="30"/>
      <c r="C1264" s="169"/>
      <c r="D1264" s="31"/>
      <c r="E1264" s="30"/>
      <c r="F1264" s="13"/>
      <c r="G1264" s="13"/>
      <c r="H1264" s="13"/>
      <c r="I1264" s="14"/>
      <c r="K1264" s="285"/>
      <c r="L1264" s="319"/>
    </row>
    <row r="1265" spans="1:12" s="25" customFormat="1">
      <c r="A1265" s="15"/>
      <c r="B1265" s="30"/>
      <c r="C1265" s="169"/>
      <c r="D1265" s="31"/>
      <c r="E1265" s="30"/>
      <c r="F1265" s="13"/>
      <c r="G1265" s="13"/>
      <c r="H1265" s="13"/>
      <c r="I1265" s="14"/>
      <c r="K1265" s="285"/>
      <c r="L1265" s="319"/>
    </row>
    <row r="1266" spans="1:12" s="25" customFormat="1">
      <c r="A1266" s="15"/>
      <c r="B1266" s="30"/>
      <c r="C1266" s="169"/>
      <c r="D1266" s="31"/>
      <c r="E1266" s="30"/>
      <c r="F1266" s="13"/>
      <c r="G1266" s="13"/>
      <c r="H1266" s="13"/>
      <c r="I1266" s="14"/>
      <c r="K1266" s="285"/>
      <c r="L1266" s="319"/>
    </row>
    <row r="1267" spans="1:12" s="25" customFormat="1">
      <c r="A1267" s="15"/>
      <c r="B1267" s="30"/>
      <c r="C1267" s="169"/>
      <c r="D1267" s="31"/>
      <c r="E1267" s="30"/>
      <c r="F1267" s="13"/>
      <c r="G1267" s="13"/>
      <c r="H1267" s="13"/>
      <c r="I1267" s="14"/>
      <c r="K1267" s="285"/>
      <c r="L1267" s="319"/>
    </row>
    <row r="1268" spans="1:12" s="25" customFormat="1">
      <c r="A1268" s="15"/>
      <c r="B1268" s="30"/>
      <c r="C1268" s="169"/>
      <c r="D1268" s="31"/>
      <c r="E1268" s="30"/>
      <c r="F1268" s="13"/>
      <c r="G1268" s="13"/>
      <c r="H1268" s="13"/>
      <c r="I1268" s="14"/>
      <c r="K1268" s="285"/>
      <c r="L1268" s="319"/>
    </row>
    <row r="1269" spans="1:12" s="25" customFormat="1">
      <c r="A1269" s="15"/>
      <c r="B1269" s="30"/>
      <c r="C1269" s="169"/>
      <c r="D1269" s="31"/>
      <c r="E1269" s="30"/>
      <c r="F1269" s="13"/>
      <c r="G1269" s="13"/>
      <c r="H1269" s="13"/>
      <c r="I1269" s="14"/>
      <c r="K1269" s="285"/>
      <c r="L1269" s="319"/>
    </row>
    <row r="1270" spans="1:12" s="25" customFormat="1">
      <c r="A1270" s="15"/>
      <c r="B1270" s="30"/>
      <c r="C1270" s="169"/>
      <c r="D1270" s="31"/>
      <c r="E1270" s="30"/>
      <c r="F1270" s="13"/>
      <c r="G1270" s="13"/>
      <c r="H1270" s="13"/>
      <c r="I1270" s="14"/>
      <c r="K1270" s="285"/>
      <c r="L1270" s="319"/>
    </row>
    <row r="1271" spans="1:12" s="25" customFormat="1">
      <c r="A1271" s="15"/>
      <c r="B1271" s="30"/>
      <c r="C1271" s="169"/>
      <c r="D1271" s="31"/>
      <c r="E1271" s="30"/>
      <c r="F1271" s="13"/>
      <c r="G1271" s="13"/>
      <c r="H1271" s="13"/>
      <c r="I1271" s="14"/>
      <c r="K1271" s="285"/>
      <c r="L1271" s="319"/>
    </row>
    <row r="1272" spans="1:12" s="25" customFormat="1">
      <c r="A1272" s="15"/>
      <c r="B1272" s="30"/>
      <c r="C1272" s="169"/>
      <c r="D1272" s="31"/>
      <c r="E1272" s="30"/>
      <c r="F1272" s="13"/>
      <c r="G1272" s="13"/>
      <c r="H1272" s="13"/>
      <c r="I1272" s="14"/>
      <c r="K1272" s="285"/>
      <c r="L1272" s="319"/>
    </row>
    <row r="1273" spans="1:12" s="25" customFormat="1">
      <c r="A1273" s="15"/>
      <c r="B1273" s="30"/>
      <c r="C1273" s="169"/>
      <c r="D1273" s="31"/>
      <c r="E1273" s="30"/>
      <c r="F1273" s="13"/>
      <c r="G1273" s="13"/>
      <c r="H1273" s="13"/>
      <c r="I1273" s="14"/>
      <c r="K1273" s="285"/>
      <c r="L1273" s="319"/>
    </row>
    <row r="1274" spans="1:12" s="25" customFormat="1">
      <c r="A1274" s="15"/>
      <c r="B1274" s="30"/>
      <c r="C1274" s="169"/>
      <c r="D1274" s="31"/>
      <c r="E1274" s="30"/>
      <c r="F1274" s="13"/>
      <c r="G1274" s="13"/>
      <c r="H1274" s="13"/>
      <c r="I1274" s="14"/>
      <c r="K1274" s="285"/>
      <c r="L1274" s="319"/>
    </row>
    <row r="1275" spans="1:12" s="25" customFormat="1">
      <c r="A1275" s="15"/>
      <c r="B1275" s="30"/>
      <c r="C1275" s="169"/>
      <c r="D1275" s="31"/>
      <c r="E1275" s="30"/>
      <c r="F1275" s="13"/>
      <c r="G1275" s="13"/>
      <c r="H1275" s="13"/>
      <c r="I1275" s="14"/>
      <c r="K1275" s="285"/>
      <c r="L1275" s="319"/>
    </row>
    <row r="1276" spans="1:12" s="25" customFormat="1">
      <c r="A1276" s="15"/>
      <c r="B1276" s="30"/>
      <c r="C1276" s="169"/>
      <c r="D1276" s="31"/>
      <c r="E1276" s="30"/>
      <c r="F1276" s="13"/>
      <c r="G1276" s="13"/>
      <c r="H1276" s="13"/>
      <c r="I1276" s="14"/>
      <c r="K1276" s="285"/>
      <c r="L1276" s="319"/>
    </row>
    <row r="1277" spans="1:12" s="25" customFormat="1">
      <c r="A1277" s="15"/>
      <c r="B1277" s="30"/>
      <c r="C1277" s="169"/>
      <c r="D1277" s="31"/>
      <c r="E1277" s="30"/>
      <c r="F1277" s="13"/>
      <c r="G1277" s="13"/>
      <c r="H1277" s="13"/>
      <c r="I1277" s="14"/>
      <c r="K1277" s="285"/>
      <c r="L1277" s="319"/>
    </row>
    <row r="1278" spans="1:12" s="25" customFormat="1">
      <c r="A1278" s="15"/>
      <c r="B1278" s="30"/>
      <c r="C1278" s="169"/>
      <c r="D1278" s="31"/>
      <c r="E1278" s="30"/>
      <c r="F1278" s="13"/>
      <c r="G1278" s="13"/>
      <c r="H1278" s="13"/>
      <c r="I1278" s="14"/>
      <c r="K1278" s="285"/>
      <c r="L1278" s="319"/>
    </row>
    <row r="1279" spans="1:12" s="25" customFormat="1">
      <c r="A1279" s="15"/>
      <c r="B1279" s="30"/>
      <c r="C1279" s="169"/>
      <c r="D1279" s="31"/>
      <c r="E1279" s="30"/>
      <c r="F1279" s="13"/>
      <c r="G1279" s="13"/>
      <c r="H1279" s="13"/>
      <c r="I1279" s="14"/>
      <c r="K1279" s="285"/>
      <c r="L1279" s="319"/>
    </row>
    <row r="1280" spans="1:12" s="25" customFormat="1">
      <c r="A1280" s="15"/>
      <c r="B1280" s="30"/>
      <c r="C1280" s="169"/>
      <c r="D1280" s="31"/>
      <c r="E1280" s="30"/>
      <c r="F1280" s="13"/>
      <c r="G1280" s="13"/>
      <c r="H1280" s="13"/>
      <c r="I1280" s="14"/>
      <c r="K1280" s="285"/>
      <c r="L1280" s="319"/>
    </row>
    <row r="1281" spans="1:12" s="25" customFormat="1">
      <c r="A1281" s="15"/>
      <c r="B1281" s="30"/>
      <c r="C1281" s="169"/>
      <c r="D1281" s="31"/>
      <c r="E1281" s="30"/>
      <c r="F1281" s="13"/>
      <c r="G1281" s="13"/>
      <c r="H1281" s="13"/>
      <c r="I1281" s="14"/>
      <c r="K1281" s="285"/>
      <c r="L1281" s="319"/>
    </row>
    <row r="1282" spans="1:12" s="25" customFormat="1">
      <c r="A1282" s="15"/>
      <c r="B1282" s="30"/>
      <c r="C1282" s="169"/>
      <c r="D1282" s="31"/>
      <c r="E1282" s="30"/>
      <c r="F1282" s="13"/>
      <c r="G1282" s="13"/>
      <c r="H1282" s="13"/>
      <c r="I1282" s="14"/>
      <c r="K1282" s="285"/>
      <c r="L1282" s="319"/>
    </row>
    <row r="1283" spans="1:12" s="25" customFormat="1">
      <c r="A1283" s="15"/>
      <c r="B1283" s="30"/>
      <c r="C1283" s="169"/>
      <c r="D1283" s="31"/>
      <c r="E1283" s="30"/>
      <c r="F1283" s="13"/>
      <c r="G1283" s="13"/>
      <c r="H1283" s="13"/>
      <c r="I1283" s="14"/>
      <c r="K1283" s="285"/>
      <c r="L1283" s="319"/>
    </row>
    <row r="1284" spans="1:12" s="25" customFormat="1">
      <c r="A1284" s="15"/>
      <c r="B1284" s="30"/>
      <c r="C1284" s="169"/>
      <c r="D1284" s="31"/>
      <c r="E1284" s="30"/>
      <c r="F1284" s="13"/>
      <c r="G1284" s="13"/>
      <c r="H1284" s="13"/>
      <c r="I1284" s="14"/>
      <c r="K1284" s="285"/>
      <c r="L1284" s="319"/>
    </row>
    <row r="1285" spans="1:12" s="25" customFormat="1">
      <c r="A1285" s="15"/>
      <c r="B1285" s="30"/>
      <c r="C1285" s="169"/>
      <c r="D1285" s="31"/>
      <c r="E1285" s="30"/>
      <c r="F1285" s="13"/>
      <c r="G1285" s="13"/>
      <c r="H1285" s="13"/>
      <c r="I1285" s="14"/>
      <c r="K1285" s="285"/>
      <c r="L1285" s="319"/>
    </row>
    <row r="1286" spans="1:12" s="25" customFormat="1">
      <c r="A1286" s="15"/>
      <c r="B1286" s="30"/>
      <c r="C1286" s="169"/>
      <c r="D1286" s="31"/>
      <c r="E1286" s="30"/>
      <c r="F1286" s="13"/>
      <c r="G1286" s="13"/>
      <c r="H1286" s="13"/>
      <c r="I1286" s="14"/>
      <c r="K1286" s="285"/>
      <c r="L1286" s="319"/>
    </row>
    <row r="1287" spans="1:12" s="25" customFormat="1">
      <c r="A1287" s="15"/>
      <c r="B1287" s="30"/>
      <c r="C1287" s="169"/>
      <c r="D1287" s="31"/>
      <c r="E1287" s="30"/>
      <c r="F1287" s="13"/>
      <c r="G1287" s="13"/>
      <c r="H1287" s="13"/>
      <c r="I1287" s="14"/>
      <c r="K1287" s="285"/>
      <c r="L1287" s="319"/>
    </row>
    <row r="1288" spans="1:12" s="25" customFormat="1">
      <c r="A1288" s="15"/>
      <c r="B1288" s="30"/>
      <c r="C1288" s="169"/>
      <c r="D1288" s="31"/>
      <c r="E1288" s="30"/>
      <c r="F1288" s="13"/>
      <c r="G1288" s="13"/>
      <c r="H1288" s="13"/>
      <c r="I1288" s="14"/>
      <c r="K1288" s="285"/>
      <c r="L1288" s="319"/>
    </row>
    <row r="1289" spans="1:12" s="25" customFormat="1">
      <c r="A1289" s="15"/>
      <c r="B1289" s="30"/>
      <c r="C1289" s="169"/>
      <c r="D1289" s="31"/>
      <c r="E1289" s="30"/>
      <c r="F1289" s="13"/>
      <c r="G1289" s="13"/>
      <c r="H1289" s="13"/>
      <c r="I1289" s="14"/>
      <c r="K1289" s="285"/>
      <c r="L1289" s="319"/>
    </row>
    <row r="1290" spans="1:12" s="25" customFormat="1">
      <c r="A1290" s="15"/>
      <c r="B1290" s="30"/>
      <c r="C1290" s="169"/>
      <c r="D1290" s="31"/>
      <c r="E1290" s="30"/>
      <c r="F1290" s="13"/>
      <c r="G1290" s="13"/>
      <c r="H1290" s="13"/>
      <c r="I1290" s="14"/>
      <c r="K1290" s="285"/>
      <c r="L1290" s="319"/>
    </row>
    <row r="1291" spans="1:12" s="25" customFormat="1">
      <c r="A1291" s="15"/>
      <c r="B1291" s="30"/>
      <c r="C1291" s="169"/>
      <c r="D1291" s="31"/>
      <c r="E1291" s="30"/>
      <c r="F1291" s="13"/>
      <c r="G1291" s="13"/>
      <c r="H1291" s="13"/>
      <c r="I1291" s="14"/>
      <c r="K1291" s="285"/>
      <c r="L1291" s="319"/>
    </row>
    <row r="1292" spans="1:12" s="25" customFormat="1">
      <c r="A1292" s="15"/>
      <c r="B1292" s="30"/>
      <c r="C1292" s="169"/>
      <c r="D1292" s="31"/>
      <c r="E1292" s="30"/>
      <c r="F1292" s="13"/>
      <c r="G1292" s="13"/>
      <c r="H1292" s="13"/>
      <c r="I1292" s="14"/>
      <c r="K1292" s="285"/>
      <c r="L1292" s="319"/>
    </row>
    <row r="1293" spans="1:12" s="25" customFormat="1">
      <c r="A1293" s="15"/>
      <c r="B1293" s="30"/>
      <c r="C1293" s="169"/>
      <c r="D1293" s="31"/>
      <c r="E1293" s="30"/>
      <c r="F1293" s="13"/>
      <c r="G1293" s="13"/>
      <c r="H1293" s="13"/>
      <c r="I1293" s="14"/>
      <c r="K1293" s="285"/>
      <c r="L1293" s="319"/>
    </row>
    <row r="1294" spans="1:12" s="25" customFormat="1">
      <c r="A1294" s="15"/>
      <c r="B1294" s="30"/>
      <c r="C1294" s="169"/>
      <c r="D1294" s="31"/>
      <c r="E1294" s="30"/>
      <c r="F1294" s="13"/>
      <c r="G1294" s="13"/>
      <c r="H1294" s="13"/>
      <c r="I1294" s="14"/>
      <c r="K1294" s="285"/>
      <c r="L1294" s="319"/>
    </row>
    <row r="1295" spans="1:12" s="25" customFormat="1">
      <c r="A1295" s="15"/>
      <c r="B1295" s="30"/>
      <c r="C1295" s="169"/>
      <c r="D1295" s="31"/>
      <c r="E1295" s="30"/>
      <c r="F1295" s="13"/>
      <c r="G1295" s="13"/>
      <c r="H1295" s="13"/>
      <c r="I1295" s="14"/>
      <c r="K1295" s="285"/>
      <c r="L1295" s="319"/>
    </row>
    <row r="1296" spans="1:12" s="25" customFormat="1">
      <c r="A1296" s="15"/>
      <c r="B1296" s="30"/>
      <c r="C1296" s="169"/>
      <c r="D1296" s="31"/>
      <c r="E1296" s="30"/>
      <c r="F1296" s="13"/>
      <c r="G1296" s="13"/>
      <c r="H1296" s="13"/>
      <c r="I1296" s="14"/>
      <c r="K1296" s="285"/>
      <c r="L1296" s="319"/>
    </row>
    <row r="1297" spans="1:12" s="25" customFormat="1">
      <c r="A1297" s="15"/>
      <c r="B1297" s="30"/>
      <c r="C1297" s="169"/>
      <c r="D1297" s="31"/>
      <c r="E1297" s="30"/>
      <c r="F1297" s="13"/>
      <c r="G1297" s="13"/>
      <c r="H1297" s="13"/>
      <c r="I1297" s="14"/>
      <c r="K1297" s="285"/>
      <c r="L1297" s="319"/>
    </row>
    <row r="1298" spans="1:12" s="25" customFormat="1">
      <c r="A1298" s="15"/>
      <c r="B1298" s="30"/>
      <c r="C1298" s="169"/>
      <c r="D1298" s="31"/>
      <c r="E1298" s="30"/>
      <c r="F1298" s="13"/>
      <c r="G1298" s="13"/>
      <c r="H1298" s="13"/>
      <c r="I1298" s="14"/>
      <c r="K1298" s="285"/>
      <c r="L1298" s="319"/>
    </row>
    <row r="1299" spans="1:12" s="25" customFormat="1">
      <c r="A1299" s="15"/>
      <c r="B1299" s="30"/>
      <c r="C1299" s="169"/>
      <c r="D1299" s="31"/>
      <c r="E1299" s="30"/>
      <c r="F1299" s="13"/>
      <c r="G1299" s="13"/>
      <c r="H1299" s="13"/>
      <c r="I1299" s="14"/>
      <c r="K1299" s="285"/>
      <c r="L1299" s="319"/>
    </row>
    <row r="1300" spans="1:12" s="25" customFormat="1">
      <c r="A1300" s="15"/>
      <c r="B1300" s="30"/>
      <c r="C1300" s="169"/>
      <c r="D1300" s="31"/>
      <c r="E1300" s="30"/>
      <c r="F1300" s="13"/>
      <c r="G1300" s="13"/>
      <c r="H1300" s="13"/>
      <c r="I1300" s="14"/>
      <c r="K1300" s="285"/>
      <c r="L1300" s="319"/>
    </row>
    <row r="1301" spans="1:12" s="25" customFormat="1">
      <c r="A1301" s="15"/>
      <c r="B1301" s="30"/>
      <c r="C1301" s="169"/>
      <c r="D1301" s="31"/>
      <c r="E1301" s="30"/>
      <c r="F1301" s="13"/>
      <c r="G1301" s="13"/>
      <c r="H1301" s="13"/>
      <c r="I1301" s="14"/>
      <c r="K1301" s="285"/>
      <c r="L1301" s="319"/>
    </row>
    <row r="1302" spans="1:12" s="25" customFormat="1">
      <c r="A1302" s="15"/>
      <c r="B1302" s="30"/>
      <c r="C1302" s="169"/>
      <c r="D1302" s="31"/>
      <c r="E1302" s="30"/>
      <c r="F1302" s="13"/>
      <c r="G1302" s="13"/>
      <c r="H1302" s="13"/>
      <c r="I1302" s="14"/>
      <c r="K1302" s="285"/>
      <c r="L1302" s="319"/>
    </row>
    <row r="1303" spans="1:12" s="25" customFormat="1">
      <c r="A1303" s="15"/>
      <c r="B1303" s="30"/>
      <c r="C1303" s="169"/>
      <c r="D1303" s="31"/>
      <c r="E1303" s="30"/>
      <c r="F1303" s="13"/>
      <c r="G1303" s="13"/>
      <c r="H1303" s="13"/>
      <c r="I1303" s="14"/>
      <c r="K1303" s="285"/>
      <c r="L1303" s="319"/>
    </row>
    <row r="1304" spans="1:12" s="25" customFormat="1">
      <c r="A1304" s="15"/>
      <c r="B1304" s="30"/>
      <c r="C1304" s="169"/>
      <c r="D1304" s="31"/>
      <c r="E1304" s="30"/>
      <c r="F1304" s="13"/>
      <c r="G1304" s="13"/>
      <c r="H1304" s="13"/>
      <c r="I1304" s="14"/>
      <c r="K1304" s="285"/>
      <c r="L1304" s="319"/>
    </row>
    <row r="1305" spans="1:12" s="25" customFormat="1">
      <c r="A1305" s="15"/>
      <c r="B1305" s="30"/>
      <c r="C1305" s="169"/>
      <c r="D1305" s="31"/>
      <c r="E1305" s="30"/>
      <c r="F1305" s="13"/>
      <c r="G1305" s="13"/>
      <c r="H1305" s="13"/>
      <c r="I1305" s="14"/>
      <c r="K1305" s="285"/>
      <c r="L1305" s="319"/>
    </row>
    <row r="1306" spans="1:12" s="25" customFormat="1">
      <c r="A1306" s="15"/>
      <c r="B1306" s="30"/>
      <c r="C1306" s="169"/>
      <c r="D1306" s="31"/>
      <c r="E1306" s="30"/>
      <c r="F1306" s="13"/>
      <c r="G1306" s="13"/>
      <c r="H1306" s="13"/>
      <c r="I1306" s="14"/>
      <c r="K1306" s="285"/>
      <c r="L1306" s="319"/>
    </row>
    <row r="1307" spans="1:12" s="25" customFormat="1">
      <c r="A1307" s="15"/>
      <c r="B1307" s="30"/>
      <c r="C1307" s="169"/>
      <c r="D1307" s="31"/>
      <c r="E1307" s="30"/>
      <c r="F1307" s="13"/>
      <c r="G1307" s="13"/>
      <c r="H1307" s="13"/>
      <c r="I1307" s="14"/>
      <c r="K1307" s="285"/>
      <c r="L1307" s="319"/>
    </row>
    <row r="1308" spans="1:12" s="25" customFormat="1">
      <c r="A1308" s="15"/>
      <c r="B1308" s="30"/>
      <c r="C1308" s="169"/>
      <c r="D1308" s="31"/>
      <c r="E1308" s="30"/>
      <c r="F1308" s="13"/>
      <c r="G1308" s="13"/>
      <c r="H1308" s="13"/>
      <c r="I1308" s="14"/>
      <c r="K1308" s="285"/>
      <c r="L1308" s="319"/>
    </row>
    <row r="1309" spans="1:12" s="25" customFormat="1">
      <c r="A1309" s="15"/>
      <c r="B1309" s="30"/>
      <c r="C1309" s="169"/>
      <c r="D1309" s="31"/>
      <c r="E1309" s="30"/>
      <c r="F1309" s="13"/>
      <c r="G1309" s="13"/>
      <c r="H1309" s="13"/>
      <c r="I1309" s="14"/>
      <c r="K1309" s="285"/>
      <c r="L1309" s="319"/>
    </row>
    <row r="1310" spans="1:12" s="25" customFormat="1">
      <c r="A1310" s="15"/>
      <c r="B1310" s="30"/>
      <c r="C1310" s="169"/>
      <c r="D1310" s="31"/>
      <c r="E1310" s="30"/>
      <c r="F1310" s="13"/>
      <c r="G1310" s="13"/>
      <c r="H1310" s="13"/>
      <c r="I1310" s="14"/>
      <c r="K1310" s="285"/>
      <c r="L1310" s="319"/>
    </row>
    <row r="1311" spans="1:12" s="25" customFormat="1">
      <c r="A1311" s="15"/>
      <c r="B1311" s="30"/>
      <c r="C1311" s="169"/>
      <c r="D1311" s="31"/>
      <c r="E1311" s="30"/>
      <c r="F1311" s="13"/>
      <c r="G1311" s="13"/>
      <c r="H1311" s="13"/>
      <c r="I1311" s="14"/>
      <c r="K1311" s="285"/>
      <c r="L1311" s="319"/>
    </row>
    <row r="1312" spans="1:12" s="25" customFormat="1">
      <c r="A1312" s="15"/>
      <c r="B1312" s="30"/>
      <c r="C1312" s="169"/>
      <c r="D1312" s="31"/>
      <c r="E1312" s="30"/>
      <c r="F1312" s="13"/>
      <c r="G1312" s="13"/>
      <c r="H1312" s="13"/>
      <c r="I1312" s="14"/>
      <c r="K1312" s="285"/>
      <c r="L1312" s="319"/>
    </row>
    <row r="1313" spans="1:12" s="25" customFormat="1">
      <c r="A1313" s="15"/>
      <c r="B1313" s="30"/>
      <c r="C1313" s="169"/>
      <c r="D1313" s="31"/>
      <c r="E1313" s="30"/>
      <c r="F1313" s="13"/>
      <c r="G1313" s="13"/>
      <c r="H1313" s="13"/>
      <c r="I1313" s="14"/>
      <c r="K1313" s="285"/>
      <c r="L1313" s="319"/>
    </row>
    <row r="1314" spans="1:12" s="25" customFormat="1">
      <c r="A1314" s="15"/>
      <c r="B1314" s="30"/>
      <c r="C1314" s="169"/>
      <c r="D1314" s="31"/>
      <c r="E1314" s="30"/>
      <c r="F1314" s="13"/>
      <c r="G1314" s="13"/>
      <c r="H1314" s="13"/>
      <c r="I1314" s="14"/>
      <c r="K1314" s="285"/>
      <c r="L1314" s="319"/>
    </row>
    <row r="1315" spans="1:12" s="25" customFormat="1">
      <c r="A1315" s="15"/>
      <c r="B1315" s="30"/>
      <c r="C1315" s="169"/>
      <c r="D1315" s="31"/>
      <c r="E1315" s="30"/>
      <c r="F1315" s="13"/>
      <c r="G1315" s="13"/>
      <c r="H1315" s="13"/>
      <c r="I1315" s="14"/>
      <c r="K1315" s="285"/>
      <c r="L1315" s="319"/>
    </row>
    <row r="1316" spans="1:12" s="25" customFormat="1">
      <c r="A1316" s="15"/>
      <c r="B1316" s="30"/>
      <c r="C1316" s="169"/>
      <c r="D1316" s="31"/>
      <c r="E1316" s="30"/>
      <c r="F1316" s="13"/>
      <c r="G1316" s="13"/>
      <c r="H1316" s="13"/>
      <c r="I1316" s="14"/>
      <c r="K1316" s="285"/>
      <c r="L1316" s="319"/>
    </row>
    <row r="1317" spans="1:12" s="25" customFormat="1">
      <c r="A1317" s="15"/>
      <c r="B1317" s="30"/>
      <c r="C1317" s="169"/>
      <c r="D1317" s="31"/>
      <c r="E1317" s="30"/>
      <c r="F1317" s="13"/>
      <c r="G1317" s="13"/>
      <c r="H1317" s="13"/>
      <c r="I1317" s="14"/>
      <c r="K1317" s="285"/>
      <c r="L1317" s="319"/>
    </row>
    <row r="1318" spans="1:12" s="25" customFormat="1">
      <c r="A1318" s="15"/>
      <c r="B1318" s="30"/>
      <c r="C1318" s="169"/>
      <c r="D1318" s="31"/>
      <c r="E1318" s="30"/>
      <c r="F1318" s="13"/>
      <c r="G1318" s="13"/>
      <c r="H1318" s="13"/>
      <c r="I1318" s="14"/>
      <c r="K1318" s="285"/>
      <c r="L1318" s="319"/>
    </row>
    <row r="1319" spans="1:12" s="25" customFormat="1">
      <c r="A1319" s="15"/>
      <c r="B1319" s="30"/>
      <c r="C1319" s="169"/>
      <c r="D1319" s="31"/>
      <c r="E1319" s="30"/>
      <c r="F1319" s="13"/>
      <c r="G1319" s="13"/>
      <c r="H1319" s="13"/>
      <c r="I1319" s="14"/>
      <c r="K1319" s="285"/>
      <c r="L1319" s="319"/>
    </row>
    <row r="1320" spans="1:12" s="25" customFormat="1">
      <c r="A1320" s="15"/>
      <c r="B1320" s="30"/>
      <c r="C1320" s="169"/>
      <c r="D1320" s="31"/>
      <c r="E1320" s="30"/>
      <c r="F1320" s="13"/>
      <c r="G1320" s="13"/>
      <c r="H1320" s="13"/>
      <c r="I1320" s="14"/>
      <c r="K1320" s="285"/>
      <c r="L1320" s="319"/>
    </row>
    <row r="1321" spans="1:12" s="25" customFormat="1">
      <c r="A1321" s="15"/>
      <c r="B1321" s="30"/>
      <c r="C1321" s="169"/>
      <c r="D1321" s="31"/>
      <c r="E1321" s="30"/>
      <c r="F1321" s="13"/>
      <c r="G1321" s="13"/>
      <c r="H1321" s="13"/>
      <c r="I1321" s="14"/>
      <c r="K1321" s="285"/>
      <c r="L1321" s="319"/>
    </row>
    <row r="1322" spans="1:12" s="25" customFormat="1">
      <c r="A1322" s="15"/>
      <c r="B1322" s="30"/>
      <c r="C1322" s="169"/>
      <c r="D1322" s="31"/>
      <c r="E1322" s="30"/>
      <c r="F1322" s="13"/>
      <c r="G1322" s="13"/>
      <c r="H1322" s="13"/>
      <c r="I1322" s="14"/>
      <c r="K1322" s="285"/>
      <c r="L1322" s="319"/>
    </row>
    <row r="1323" spans="1:12" s="25" customFormat="1">
      <c r="A1323" s="15"/>
      <c r="B1323" s="30"/>
      <c r="C1323" s="169"/>
      <c r="D1323" s="31"/>
      <c r="E1323" s="30"/>
      <c r="F1323" s="13"/>
      <c r="G1323" s="13"/>
      <c r="H1323" s="13"/>
      <c r="I1323" s="14"/>
      <c r="K1323" s="285"/>
      <c r="L1323" s="319"/>
    </row>
    <row r="1324" spans="1:12" s="25" customFormat="1">
      <c r="A1324" s="15"/>
      <c r="B1324" s="30"/>
      <c r="C1324" s="169"/>
      <c r="D1324" s="31"/>
      <c r="E1324" s="30"/>
      <c r="F1324" s="13"/>
      <c r="G1324" s="13"/>
      <c r="H1324" s="13"/>
      <c r="I1324" s="14"/>
      <c r="K1324" s="285"/>
      <c r="L1324" s="319"/>
    </row>
    <row r="1325" spans="1:12" s="25" customFormat="1">
      <c r="A1325" s="15"/>
      <c r="B1325" s="30"/>
      <c r="C1325" s="169"/>
      <c r="D1325" s="31"/>
      <c r="E1325" s="30"/>
      <c r="F1325" s="13"/>
      <c r="G1325" s="13"/>
      <c r="H1325" s="13"/>
      <c r="I1325" s="14"/>
      <c r="K1325" s="285"/>
      <c r="L1325" s="319"/>
    </row>
    <row r="1326" spans="1:12" s="25" customFormat="1">
      <c r="A1326" s="15"/>
      <c r="B1326" s="30"/>
      <c r="C1326" s="169"/>
      <c r="D1326" s="31"/>
      <c r="E1326" s="30"/>
      <c r="F1326" s="13"/>
      <c r="G1326" s="13"/>
      <c r="H1326" s="13"/>
      <c r="I1326" s="14"/>
      <c r="K1326" s="285"/>
      <c r="L1326" s="319"/>
    </row>
    <row r="1327" spans="1:12" s="25" customFormat="1">
      <c r="A1327" s="15"/>
      <c r="B1327" s="30"/>
      <c r="C1327" s="169"/>
      <c r="D1327" s="31"/>
      <c r="E1327" s="30"/>
      <c r="F1327" s="13"/>
      <c r="G1327" s="13"/>
      <c r="H1327" s="13"/>
      <c r="I1327" s="14"/>
      <c r="K1327" s="285"/>
      <c r="L1327" s="319"/>
    </row>
    <row r="1328" spans="1:12" s="25" customFormat="1">
      <c r="A1328" s="15"/>
      <c r="B1328" s="30"/>
      <c r="C1328" s="169"/>
      <c r="D1328" s="31"/>
      <c r="E1328" s="30"/>
      <c r="F1328" s="13"/>
      <c r="G1328" s="13"/>
      <c r="H1328" s="13"/>
      <c r="I1328" s="14"/>
      <c r="K1328" s="285"/>
      <c r="L1328" s="319"/>
    </row>
    <row r="1329" spans="1:12" s="25" customFormat="1">
      <c r="A1329" s="15"/>
      <c r="B1329" s="30"/>
      <c r="C1329" s="169"/>
      <c r="D1329" s="31"/>
      <c r="E1329" s="30"/>
      <c r="F1329" s="13"/>
      <c r="G1329" s="13"/>
      <c r="H1329" s="13"/>
      <c r="I1329" s="14"/>
      <c r="K1329" s="285"/>
      <c r="L1329" s="319"/>
    </row>
    <row r="1330" spans="1:12" s="25" customFormat="1">
      <c r="A1330" s="15"/>
      <c r="B1330" s="30"/>
      <c r="C1330" s="169"/>
      <c r="D1330" s="31"/>
      <c r="E1330" s="30"/>
      <c r="F1330" s="13"/>
      <c r="G1330" s="13"/>
      <c r="H1330" s="13"/>
      <c r="I1330" s="14"/>
      <c r="K1330" s="285"/>
      <c r="L1330" s="319"/>
    </row>
    <row r="1331" spans="1:12" s="25" customFormat="1">
      <c r="A1331" s="15"/>
      <c r="B1331" s="30"/>
      <c r="C1331" s="169"/>
      <c r="D1331" s="31"/>
      <c r="E1331" s="30"/>
      <c r="F1331" s="13"/>
      <c r="G1331" s="13"/>
      <c r="H1331" s="13"/>
      <c r="I1331" s="14"/>
      <c r="K1331" s="285"/>
      <c r="L1331" s="319"/>
    </row>
    <row r="1332" spans="1:12" s="25" customFormat="1">
      <c r="A1332" s="15"/>
      <c r="B1332" s="30"/>
      <c r="C1332" s="169"/>
      <c r="D1332" s="31"/>
      <c r="E1332" s="30"/>
      <c r="F1332" s="13"/>
      <c r="G1332" s="13"/>
      <c r="H1332" s="13"/>
      <c r="I1332" s="14"/>
      <c r="K1332" s="285"/>
      <c r="L1332" s="319"/>
    </row>
    <row r="1333" spans="1:12" s="25" customFormat="1">
      <c r="A1333" s="15"/>
      <c r="B1333" s="30"/>
      <c r="C1333" s="169"/>
      <c r="D1333" s="31"/>
      <c r="E1333" s="30"/>
      <c r="F1333" s="13"/>
      <c r="G1333" s="13"/>
      <c r="H1333" s="13"/>
      <c r="I1333" s="14"/>
      <c r="K1333" s="285"/>
      <c r="L1333" s="319"/>
    </row>
    <row r="1334" spans="1:12" s="25" customFormat="1">
      <c r="A1334" s="15"/>
      <c r="B1334" s="30"/>
      <c r="C1334" s="169"/>
      <c r="D1334" s="31"/>
      <c r="E1334" s="30"/>
      <c r="F1334" s="13"/>
      <c r="G1334" s="13"/>
      <c r="H1334" s="13"/>
      <c r="I1334" s="14"/>
      <c r="K1334" s="285"/>
      <c r="L1334" s="319"/>
    </row>
    <row r="1335" spans="1:12" s="25" customFormat="1">
      <c r="A1335" s="15"/>
      <c r="B1335" s="30"/>
      <c r="C1335" s="169"/>
      <c r="D1335" s="31"/>
      <c r="E1335" s="30"/>
      <c r="F1335" s="13"/>
      <c r="G1335" s="13"/>
      <c r="H1335" s="13"/>
      <c r="I1335" s="14"/>
      <c r="K1335" s="285"/>
      <c r="L1335" s="319"/>
    </row>
    <row r="1336" spans="1:12" s="25" customFormat="1">
      <c r="A1336" s="15"/>
      <c r="B1336" s="30"/>
      <c r="C1336" s="169"/>
      <c r="D1336" s="31"/>
      <c r="E1336" s="30"/>
      <c r="F1336" s="13"/>
      <c r="G1336" s="13"/>
      <c r="H1336" s="13"/>
      <c r="I1336" s="14"/>
      <c r="K1336" s="285"/>
      <c r="L1336" s="319"/>
    </row>
    <row r="1337" spans="1:12" s="25" customFormat="1">
      <c r="A1337" s="15"/>
      <c r="B1337" s="30"/>
      <c r="C1337" s="169"/>
      <c r="D1337" s="31"/>
      <c r="E1337" s="30"/>
      <c r="F1337" s="13"/>
      <c r="G1337" s="13"/>
      <c r="H1337" s="13"/>
      <c r="I1337" s="14"/>
      <c r="K1337" s="285"/>
      <c r="L1337" s="319"/>
    </row>
    <row r="1338" spans="1:12" s="25" customFormat="1">
      <c r="A1338" s="15"/>
      <c r="B1338" s="30"/>
      <c r="C1338" s="169"/>
      <c r="D1338" s="31"/>
      <c r="E1338" s="30"/>
      <c r="F1338" s="13"/>
      <c r="G1338" s="13"/>
      <c r="H1338" s="13"/>
      <c r="I1338" s="14"/>
      <c r="K1338" s="285"/>
      <c r="L1338" s="319"/>
    </row>
    <row r="1339" spans="1:12" s="25" customFormat="1">
      <c r="A1339" s="15"/>
      <c r="B1339" s="30"/>
      <c r="C1339" s="169"/>
      <c r="D1339" s="31"/>
      <c r="E1339" s="30"/>
      <c r="F1339" s="13"/>
      <c r="G1339" s="13"/>
      <c r="H1339" s="13"/>
      <c r="I1339" s="14"/>
      <c r="K1339" s="285"/>
      <c r="L1339" s="319"/>
    </row>
    <row r="1340" spans="1:12" s="25" customFormat="1">
      <c r="A1340" s="15"/>
      <c r="B1340" s="30"/>
      <c r="C1340" s="169"/>
      <c r="D1340" s="31"/>
      <c r="E1340" s="30"/>
      <c r="F1340" s="13"/>
      <c r="G1340" s="13"/>
      <c r="H1340" s="13"/>
      <c r="I1340" s="14"/>
      <c r="K1340" s="285"/>
      <c r="L1340" s="319"/>
    </row>
    <row r="1341" spans="1:12" s="25" customFormat="1">
      <c r="A1341" s="15"/>
      <c r="B1341" s="30"/>
      <c r="C1341" s="169"/>
      <c r="D1341" s="31"/>
      <c r="E1341" s="30"/>
      <c r="F1341" s="13"/>
      <c r="G1341" s="13"/>
      <c r="H1341" s="13"/>
      <c r="I1341" s="14"/>
      <c r="K1341" s="285"/>
      <c r="L1341" s="319"/>
    </row>
    <row r="1342" spans="1:12" s="25" customFormat="1">
      <c r="A1342" s="15"/>
      <c r="B1342" s="30"/>
      <c r="C1342" s="169"/>
      <c r="D1342" s="31"/>
      <c r="E1342" s="30"/>
      <c r="F1342" s="13"/>
      <c r="G1342" s="13"/>
      <c r="H1342" s="13"/>
      <c r="I1342" s="14"/>
      <c r="K1342" s="285"/>
      <c r="L1342" s="319"/>
    </row>
    <row r="1343" spans="1:12" s="25" customFormat="1">
      <c r="A1343" s="15"/>
      <c r="B1343" s="30"/>
      <c r="C1343" s="169"/>
      <c r="D1343" s="31"/>
      <c r="E1343" s="30"/>
      <c r="F1343" s="13"/>
      <c r="G1343" s="13"/>
      <c r="H1343" s="13"/>
      <c r="I1343" s="14"/>
      <c r="K1343" s="285"/>
      <c r="L1343" s="319"/>
    </row>
    <row r="1344" spans="1:12" s="25" customFormat="1">
      <c r="A1344" s="15"/>
      <c r="B1344" s="30"/>
      <c r="C1344" s="169"/>
      <c r="D1344" s="31"/>
      <c r="E1344" s="30"/>
      <c r="F1344" s="13"/>
      <c r="G1344" s="13"/>
      <c r="H1344" s="13"/>
      <c r="I1344" s="14"/>
      <c r="K1344" s="285"/>
      <c r="L1344" s="319"/>
    </row>
    <row r="1345" spans="1:12" s="25" customFormat="1">
      <c r="A1345" s="15"/>
      <c r="B1345" s="30"/>
      <c r="C1345" s="169"/>
      <c r="D1345" s="31"/>
      <c r="E1345" s="30"/>
      <c r="F1345" s="13"/>
      <c r="G1345" s="13"/>
      <c r="H1345" s="13"/>
      <c r="I1345" s="14"/>
      <c r="K1345" s="285"/>
      <c r="L1345" s="319"/>
    </row>
    <row r="1346" spans="1:12" s="25" customFormat="1">
      <c r="A1346" s="15"/>
      <c r="B1346" s="30"/>
      <c r="C1346" s="169"/>
      <c r="D1346" s="31"/>
      <c r="E1346" s="30"/>
      <c r="F1346" s="13"/>
      <c r="G1346" s="13"/>
      <c r="H1346" s="13"/>
      <c r="I1346" s="14"/>
      <c r="K1346" s="285"/>
      <c r="L1346" s="319"/>
    </row>
    <row r="1347" spans="1:12" s="25" customFormat="1">
      <c r="A1347" s="15"/>
      <c r="B1347" s="30"/>
      <c r="C1347" s="169"/>
      <c r="D1347" s="31"/>
      <c r="E1347" s="30"/>
      <c r="F1347" s="13"/>
      <c r="G1347" s="13"/>
      <c r="H1347" s="13"/>
      <c r="I1347" s="14"/>
      <c r="K1347" s="285"/>
      <c r="L1347" s="319"/>
    </row>
    <row r="1348" spans="1:12" s="25" customFormat="1">
      <c r="A1348" s="15"/>
      <c r="B1348" s="30"/>
      <c r="C1348" s="169"/>
      <c r="D1348" s="31"/>
      <c r="E1348" s="30"/>
      <c r="F1348" s="13"/>
      <c r="G1348" s="13"/>
      <c r="H1348" s="13"/>
      <c r="I1348" s="14"/>
      <c r="K1348" s="285"/>
      <c r="L1348" s="319"/>
    </row>
    <row r="1349" spans="1:12" s="25" customFormat="1">
      <c r="A1349" s="15"/>
      <c r="B1349" s="30"/>
      <c r="C1349" s="169"/>
      <c r="D1349" s="31"/>
      <c r="E1349" s="30"/>
      <c r="F1349" s="13"/>
      <c r="G1349" s="13"/>
      <c r="H1349" s="13"/>
      <c r="I1349" s="14"/>
      <c r="K1349" s="285"/>
      <c r="L1349" s="319"/>
    </row>
    <row r="1350" spans="1:12" s="25" customFormat="1">
      <c r="A1350" s="15"/>
      <c r="B1350" s="30"/>
      <c r="C1350" s="169"/>
      <c r="D1350" s="31"/>
      <c r="E1350" s="30"/>
      <c r="F1350" s="13"/>
      <c r="G1350" s="13"/>
      <c r="H1350" s="13"/>
      <c r="I1350" s="14"/>
      <c r="K1350" s="285"/>
      <c r="L1350" s="319"/>
    </row>
    <row r="1351" spans="1:12" s="25" customFormat="1">
      <c r="A1351" s="15"/>
      <c r="B1351" s="30"/>
      <c r="C1351" s="169"/>
      <c r="D1351" s="31"/>
      <c r="E1351" s="30"/>
      <c r="F1351" s="13"/>
      <c r="G1351" s="13"/>
      <c r="H1351" s="13"/>
      <c r="I1351" s="14"/>
      <c r="K1351" s="285"/>
      <c r="L1351" s="319"/>
    </row>
    <row r="1352" spans="1:12" s="25" customFormat="1">
      <c r="A1352" s="15"/>
      <c r="B1352" s="30"/>
      <c r="C1352" s="169"/>
      <c r="D1352" s="31"/>
      <c r="E1352" s="30"/>
      <c r="F1352" s="13"/>
      <c r="G1352" s="13"/>
      <c r="H1352" s="13"/>
      <c r="I1352" s="14"/>
      <c r="K1352" s="285"/>
      <c r="L1352" s="319"/>
    </row>
    <row r="1353" spans="1:12" s="25" customFormat="1">
      <c r="A1353" s="15"/>
      <c r="B1353" s="30"/>
      <c r="C1353" s="169"/>
      <c r="D1353" s="31"/>
      <c r="E1353" s="30"/>
      <c r="F1353" s="13"/>
      <c r="G1353" s="13"/>
      <c r="H1353" s="13"/>
      <c r="I1353" s="14"/>
      <c r="K1353" s="285"/>
      <c r="L1353" s="319"/>
    </row>
    <row r="1354" spans="1:12" s="25" customFormat="1">
      <c r="A1354" s="15"/>
      <c r="B1354" s="30"/>
      <c r="C1354" s="169"/>
      <c r="D1354" s="31"/>
      <c r="E1354" s="30"/>
      <c r="F1354" s="13"/>
      <c r="G1354" s="13"/>
      <c r="H1354" s="13"/>
      <c r="I1354" s="14"/>
      <c r="K1354" s="285"/>
      <c r="L1354" s="319"/>
    </row>
    <row r="1355" spans="1:12" s="25" customFormat="1">
      <c r="A1355" s="15"/>
      <c r="B1355" s="30"/>
      <c r="C1355" s="169"/>
      <c r="D1355" s="31"/>
      <c r="E1355" s="30"/>
      <c r="F1355" s="13"/>
      <c r="G1355" s="13"/>
      <c r="H1355" s="13"/>
      <c r="I1355" s="14"/>
      <c r="K1355" s="285"/>
      <c r="L1355" s="319"/>
    </row>
    <row r="1356" spans="1:12" s="25" customFormat="1">
      <c r="A1356" s="15"/>
      <c r="B1356" s="30"/>
      <c r="C1356" s="169"/>
      <c r="D1356" s="31"/>
      <c r="E1356" s="30"/>
      <c r="F1356" s="13"/>
      <c r="G1356" s="13"/>
      <c r="H1356" s="13"/>
      <c r="I1356" s="14"/>
      <c r="K1356" s="285"/>
      <c r="L1356" s="319"/>
    </row>
    <row r="1357" spans="1:12" s="25" customFormat="1">
      <c r="A1357" s="15"/>
      <c r="B1357" s="30"/>
      <c r="C1357" s="169"/>
      <c r="D1357" s="31"/>
      <c r="E1357" s="30"/>
      <c r="F1357" s="13"/>
      <c r="G1357" s="13"/>
      <c r="H1357" s="13"/>
      <c r="I1357" s="14"/>
      <c r="K1357" s="285"/>
      <c r="L1357" s="319"/>
    </row>
    <row r="1358" spans="1:12" s="25" customFormat="1">
      <c r="A1358" s="15"/>
      <c r="B1358" s="30"/>
      <c r="C1358" s="169"/>
      <c r="D1358" s="31"/>
      <c r="E1358" s="30"/>
      <c r="F1358" s="13"/>
      <c r="G1358" s="13"/>
      <c r="H1358" s="13"/>
      <c r="I1358" s="14"/>
      <c r="K1358" s="285"/>
      <c r="L1358" s="319"/>
    </row>
    <row r="1359" spans="1:12" s="25" customFormat="1">
      <c r="A1359" s="15"/>
      <c r="B1359" s="30"/>
      <c r="C1359" s="169"/>
      <c r="D1359" s="31"/>
      <c r="E1359" s="30"/>
      <c r="F1359" s="13"/>
      <c r="G1359" s="13"/>
      <c r="H1359" s="13"/>
      <c r="I1359" s="14"/>
      <c r="K1359" s="285"/>
      <c r="L1359" s="319"/>
    </row>
    <row r="1360" spans="1:12" s="25" customFormat="1">
      <c r="A1360" s="15"/>
      <c r="B1360" s="30"/>
      <c r="C1360" s="169"/>
      <c r="D1360" s="31"/>
      <c r="E1360" s="30"/>
      <c r="F1360" s="13"/>
      <c r="G1360" s="13"/>
      <c r="H1360" s="13"/>
      <c r="I1360" s="14"/>
      <c r="K1360" s="285"/>
      <c r="L1360" s="319"/>
    </row>
    <row r="1361" spans="1:12" s="25" customFormat="1">
      <c r="A1361" s="15"/>
      <c r="B1361" s="30"/>
      <c r="C1361" s="169"/>
      <c r="D1361" s="31"/>
      <c r="E1361" s="30"/>
      <c r="F1361" s="13"/>
      <c r="G1361" s="13"/>
      <c r="H1361" s="13"/>
      <c r="I1361" s="14"/>
      <c r="K1361" s="285"/>
      <c r="L1361" s="319"/>
    </row>
    <row r="1362" spans="1:12" s="25" customFormat="1">
      <c r="A1362" s="15"/>
      <c r="B1362" s="30"/>
      <c r="C1362" s="169"/>
      <c r="D1362" s="31"/>
      <c r="E1362" s="30"/>
      <c r="F1362" s="13"/>
      <c r="G1362" s="13"/>
      <c r="H1362" s="13"/>
      <c r="I1362" s="14"/>
      <c r="K1362" s="285"/>
      <c r="L1362" s="319"/>
    </row>
    <row r="1363" spans="1:12" s="25" customFormat="1">
      <c r="A1363" s="15"/>
      <c r="B1363" s="30"/>
      <c r="C1363" s="169"/>
      <c r="D1363" s="31"/>
      <c r="E1363" s="30"/>
      <c r="F1363" s="13"/>
      <c r="G1363" s="13"/>
      <c r="H1363" s="13"/>
      <c r="I1363" s="14"/>
      <c r="K1363" s="285"/>
      <c r="L1363" s="319"/>
    </row>
    <row r="1364" spans="1:12" s="25" customFormat="1">
      <c r="A1364" s="15"/>
      <c r="B1364" s="30"/>
      <c r="C1364" s="169"/>
      <c r="D1364" s="31"/>
      <c r="E1364" s="30"/>
      <c r="F1364" s="13"/>
      <c r="G1364" s="13"/>
      <c r="H1364" s="13"/>
      <c r="I1364" s="14"/>
      <c r="K1364" s="285"/>
      <c r="L1364" s="319"/>
    </row>
    <row r="1365" spans="1:12" s="25" customFormat="1">
      <c r="A1365" s="15"/>
      <c r="B1365" s="30"/>
      <c r="C1365" s="169"/>
      <c r="D1365" s="31"/>
      <c r="E1365" s="30"/>
      <c r="F1365" s="13"/>
      <c r="G1365" s="13"/>
      <c r="H1365" s="13"/>
      <c r="I1365" s="14"/>
      <c r="K1365" s="285"/>
      <c r="L1365" s="319"/>
    </row>
    <row r="1366" spans="1:12" s="25" customFormat="1">
      <c r="A1366" s="15"/>
      <c r="B1366" s="30"/>
      <c r="C1366" s="169"/>
      <c r="D1366" s="31"/>
      <c r="E1366" s="30"/>
      <c r="F1366" s="13"/>
      <c r="G1366" s="13"/>
      <c r="H1366" s="13"/>
      <c r="I1366" s="14"/>
      <c r="K1366" s="285"/>
      <c r="L1366" s="319"/>
    </row>
    <row r="1367" spans="1:12" s="25" customFormat="1">
      <c r="A1367" s="15"/>
      <c r="B1367" s="30"/>
      <c r="C1367" s="169"/>
      <c r="D1367" s="31"/>
      <c r="E1367" s="30"/>
      <c r="F1367" s="13"/>
      <c r="G1367" s="13"/>
      <c r="H1367" s="13"/>
      <c r="I1367" s="14"/>
      <c r="K1367" s="285"/>
      <c r="L1367" s="319"/>
    </row>
    <row r="1368" spans="1:12" s="25" customFormat="1">
      <c r="A1368" s="15"/>
      <c r="B1368" s="30"/>
      <c r="C1368" s="169"/>
      <c r="D1368" s="31"/>
      <c r="E1368" s="30"/>
      <c r="F1368" s="13"/>
      <c r="G1368" s="13"/>
      <c r="H1368" s="13"/>
      <c r="I1368" s="14"/>
      <c r="K1368" s="285"/>
      <c r="L1368" s="319"/>
    </row>
    <row r="1369" spans="1:12" s="25" customFormat="1">
      <c r="A1369" s="15"/>
      <c r="B1369" s="30"/>
      <c r="C1369" s="169"/>
      <c r="D1369" s="31"/>
      <c r="E1369" s="30"/>
      <c r="F1369" s="13"/>
      <c r="G1369" s="13"/>
      <c r="H1369" s="13"/>
      <c r="I1369" s="14"/>
      <c r="K1369" s="285"/>
      <c r="L1369" s="319"/>
    </row>
    <row r="1370" spans="1:12" s="25" customFormat="1">
      <c r="A1370" s="15"/>
      <c r="B1370" s="30"/>
      <c r="C1370" s="169"/>
      <c r="D1370" s="31"/>
      <c r="E1370" s="30"/>
      <c r="F1370" s="13"/>
      <c r="G1370" s="13"/>
      <c r="H1370" s="13"/>
      <c r="I1370" s="14"/>
      <c r="K1370" s="285"/>
      <c r="L1370" s="319"/>
    </row>
    <row r="1371" spans="1:12" s="25" customFormat="1">
      <c r="A1371" s="15"/>
      <c r="B1371" s="30"/>
      <c r="C1371" s="169"/>
      <c r="D1371" s="31"/>
      <c r="E1371" s="30"/>
      <c r="F1371" s="13"/>
      <c r="G1371" s="13"/>
      <c r="H1371" s="13"/>
      <c r="I1371" s="14"/>
      <c r="K1371" s="285"/>
      <c r="L1371" s="319"/>
    </row>
    <row r="1372" spans="1:12" s="25" customFormat="1">
      <c r="A1372" s="15"/>
      <c r="B1372" s="30"/>
      <c r="C1372" s="169"/>
      <c r="D1372" s="31"/>
      <c r="E1372" s="30"/>
      <c r="F1372" s="13"/>
      <c r="G1372" s="13"/>
      <c r="H1372" s="13"/>
      <c r="I1372" s="14"/>
      <c r="K1372" s="285"/>
      <c r="L1372" s="319"/>
    </row>
    <row r="1373" spans="1:12" s="25" customFormat="1">
      <c r="A1373" s="15"/>
      <c r="B1373" s="30"/>
      <c r="C1373" s="169"/>
      <c r="D1373" s="31"/>
      <c r="E1373" s="30"/>
      <c r="F1373" s="13"/>
      <c r="G1373" s="13"/>
      <c r="H1373" s="13"/>
      <c r="I1373" s="14"/>
      <c r="K1373" s="285"/>
      <c r="L1373" s="319"/>
    </row>
    <row r="1374" spans="1:12" s="25" customFormat="1">
      <c r="A1374" s="15"/>
      <c r="B1374" s="30"/>
      <c r="C1374" s="169"/>
      <c r="D1374" s="31"/>
      <c r="E1374" s="30"/>
      <c r="F1374" s="13"/>
      <c r="G1374" s="13"/>
      <c r="H1374" s="13"/>
      <c r="I1374" s="14"/>
      <c r="K1374" s="285"/>
      <c r="L1374" s="319"/>
    </row>
    <row r="1375" spans="1:12" s="25" customFormat="1">
      <c r="A1375" s="15"/>
      <c r="B1375" s="30"/>
      <c r="C1375" s="169"/>
      <c r="D1375" s="31"/>
      <c r="E1375" s="30"/>
      <c r="F1375" s="13"/>
      <c r="G1375" s="13"/>
      <c r="H1375" s="13"/>
      <c r="I1375" s="14"/>
      <c r="K1375" s="285"/>
      <c r="L1375" s="319"/>
    </row>
    <row r="1376" spans="1:12" s="25" customFormat="1">
      <c r="A1376" s="15"/>
      <c r="B1376" s="30"/>
      <c r="C1376" s="169"/>
      <c r="D1376" s="31"/>
      <c r="E1376" s="30"/>
      <c r="F1376" s="13"/>
      <c r="G1376" s="13"/>
      <c r="H1376" s="13"/>
      <c r="I1376" s="14"/>
      <c r="K1376" s="285"/>
      <c r="L1376" s="319"/>
    </row>
    <row r="1377" spans="1:12" s="25" customFormat="1">
      <c r="A1377" s="15"/>
      <c r="B1377" s="30"/>
      <c r="C1377" s="169"/>
      <c r="D1377" s="31"/>
      <c r="E1377" s="30"/>
      <c r="F1377" s="13"/>
      <c r="G1377" s="13"/>
      <c r="H1377" s="13"/>
      <c r="I1377" s="14"/>
      <c r="K1377" s="285"/>
      <c r="L1377" s="319"/>
    </row>
    <row r="1378" spans="1:12" s="25" customFormat="1">
      <c r="A1378" s="15"/>
      <c r="B1378" s="30"/>
      <c r="C1378" s="169"/>
      <c r="D1378" s="31"/>
      <c r="E1378" s="30"/>
      <c r="F1378" s="13"/>
      <c r="G1378" s="13"/>
      <c r="H1378" s="13"/>
      <c r="I1378" s="14"/>
      <c r="K1378" s="285"/>
      <c r="L1378" s="319"/>
    </row>
    <row r="1379" spans="1:12" s="25" customFormat="1">
      <c r="A1379" s="15"/>
      <c r="B1379" s="30"/>
      <c r="C1379" s="169"/>
      <c r="D1379" s="31"/>
      <c r="E1379" s="30"/>
      <c r="F1379" s="13"/>
      <c r="G1379" s="13"/>
      <c r="H1379" s="13"/>
      <c r="I1379" s="14"/>
      <c r="K1379" s="285"/>
      <c r="L1379" s="319"/>
    </row>
    <row r="1380" spans="1:12" s="25" customFormat="1">
      <c r="A1380" s="15"/>
      <c r="B1380" s="30"/>
      <c r="C1380" s="169"/>
      <c r="D1380" s="31"/>
      <c r="E1380" s="30"/>
      <c r="F1380" s="13"/>
      <c r="G1380" s="13"/>
      <c r="H1380" s="13"/>
      <c r="I1380" s="14"/>
      <c r="K1380" s="285"/>
      <c r="L1380" s="319"/>
    </row>
    <row r="1381" spans="1:12" s="25" customFormat="1">
      <c r="A1381" s="15"/>
      <c r="B1381" s="30"/>
      <c r="C1381" s="169"/>
      <c r="D1381" s="31"/>
      <c r="E1381" s="30"/>
      <c r="F1381" s="13"/>
      <c r="G1381" s="13"/>
      <c r="H1381" s="13"/>
      <c r="I1381" s="14"/>
      <c r="K1381" s="285"/>
      <c r="L1381" s="319"/>
    </row>
    <row r="1382" spans="1:12" s="25" customFormat="1">
      <c r="A1382" s="15"/>
      <c r="B1382" s="30"/>
      <c r="C1382" s="169"/>
      <c r="D1382" s="31"/>
      <c r="E1382" s="30"/>
      <c r="F1382" s="13"/>
      <c r="G1382" s="13"/>
      <c r="H1382" s="13"/>
      <c r="I1382" s="14"/>
      <c r="K1382" s="285"/>
      <c r="L1382" s="319"/>
    </row>
    <row r="1383" spans="1:12" s="25" customFormat="1">
      <c r="A1383" s="15"/>
      <c r="B1383" s="30"/>
      <c r="C1383" s="169"/>
      <c r="D1383" s="31"/>
      <c r="E1383" s="30"/>
      <c r="F1383" s="13"/>
      <c r="G1383" s="13"/>
      <c r="H1383" s="13"/>
      <c r="I1383" s="14"/>
      <c r="K1383" s="285"/>
      <c r="L1383" s="319"/>
    </row>
    <row r="1384" spans="1:12" s="25" customFormat="1">
      <c r="A1384" s="15"/>
      <c r="B1384" s="30"/>
      <c r="C1384" s="169"/>
      <c r="D1384" s="31"/>
      <c r="E1384" s="30"/>
      <c r="F1384" s="13"/>
      <c r="G1384" s="13"/>
      <c r="H1384" s="13"/>
      <c r="I1384" s="14"/>
      <c r="K1384" s="285"/>
      <c r="L1384" s="319"/>
    </row>
    <row r="1385" spans="1:12" s="25" customFormat="1">
      <c r="A1385" s="15"/>
      <c r="B1385" s="30"/>
      <c r="C1385" s="169"/>
      <c r="D1385" s="31"/>
      <c r="E1385" s="30"/>
      <c r="F1385" s="13"/>
      <c r="G1385" s="13"/>
      <c r="H1385" s="13"/>
      <c r="I1385" s="14"/>
      <c r="K1385" s="285"/>
      <c r="L1385" s="319"/>
    </row>
    <row r="1386" spans="1:12" s="25" customFormat="1">
      <c r="A1386" s="15"/>
      <c r="B1386" s="30"/>
      <c r="C1386" s="169"/>
      <c r="D1386" s="31"/>
      <c r="E1386" s="30"/>
      <c r="F1386" s="13"/>
      <c r="G1386" s="13"/>
      <c r="H1386" s="13"/>
      <c r="I1386" s="14"/>
      <c r="K1386" s="285"/>
      <c r="L1386" s="319"/>
    </row>
    <row r="1387" spans="1:12" s="25" customFormat="1">
      <c r="A1387" s="15"/>
      <c r="B1387" s="30"/>
      <c r="C1387" s="169"/>
      <c r="D1387" s="31"/>
      <c r="E1387" s="30"/>
      <c r="F1387" s="13"/>
      <c r="G1387" s="13"/>
      <c r="H1387" s="13"/>
      <c r="I1387" s="14"/>
      <c r="K1387" s="285"/>
      <c r="L1387" s="319"/>
    </row>
    <row r="1388" spans="1:12" s="25" customFormat="1">
      <c r="A1388" s="15"/>
      <c r="B1388" s="30"/>
      <c r="C1388" s="169"/>
      <c r="D1388" s="31"/>
      <c r="E1388" s="30"/>
      <c r="F1388" s="13"/>
      <c r="G1388" s="13"/>
      <c r="H1388" s="13"/>
      <c r="I1388" s="14"/>
      <c r="K1388" s="285"/>
      <c r="L1388" s="319"/>
    </row>
    <row r="1389" spans="1:12" s="25" customFormat="1">
      <c r="A1389" s="15"/>
      <c r="B1389" s="30"/>
      <c r="C1389" s="169"/>
      <c r="D1389" s="31"/>
      <c r="E1389" s="30"/>
      <c r="F1389" s="13"/>
      <c r="G1389" s="13"/>
      <c r="H1389" s="13"/>
      <c r="I1389" s="14"/>
      <c r="K1389" s="285"/>
      <c r="L1389" s="319"/>
    </row>
    <row r="1390" spans="1:12" s="25" customFormat="1">
      <c r="A1390" s="15"/>
      <c r="B1390" s="30"/>
      <c r="C1390" s="169"/>
      <c r="D1390" s="31"/>
      <c r="E1390" s="30"/>
      <c r="F1390" s="13"/>
      <c r="G1390" s="13"/>
      <c r="H1390" s="13"/>
      <c r="I1390" s="14"/>
      <c r="K1390" s="285"/>
      <c r="L1390" s="319"/>
    </row>
    <row r="1391" spans="1:12" s="25" customFormat="1">
      <c r="A1391" s="15"/>
      <c r="B1391" s="30"/>
      <c r="C1391" s="169"/>
      <c r="D1391" s="31"/>
      <c r="E1391" s="30"/>
      <c r="F1391" s="13"/>
      <c r="G1391" s="13"/>
      <c r="H1391" s="13"/>
      <c r="I1391" s="14"/>
      <c r="K1391" s="285"/>
      <c r="L1391" s="319"/>
    </row>
    <row r="1392" spans="1:12" s="25" customFormat="1">
      <c r="A1392" s="15"/>
      <c r="B1392" s="30"/>
      <c r="C1392" s="169"/>
      <c r="D1392" s="31"/>
      <c r="E1392" s="30"/>
      <c r="F1392" s="13"/>
      <c r="G1392" s="13"/>
      <c r="H1392" s="13"/>
      <c r="I1392" s="14"/>
      <c r="K1392" s="285"/>
      <c r="L1392" s="319"/>
    </row>
    <row r="1393" spans="1:12" s="25" customFormat="1">
      <c r="A1393" s="15"/>
      <c r="B1393" s="30"/>
      <c r="C1393" s="169"/>
      <c r="D1393" s="31"/>
      <c r="E1393" s="30"/>
      <c r="F1393" s="13"/>
      <c r="G1393" s="13"/>
      <c r="H1393" s="13"/>
      <c r="I1393" s="14"/>
      <c r="K1393" s="285"/>
      <c r="L1393" s="319"/>
    </row>
    <row r="1394" spans="1:12" s="25" customFormat="1">
      <c r="A1394" s="15"/>
      <c r="B1394" s="30"/>
      <c r="C1394" s="169"/>
      <c r="D1394" s="31"/>
      <c r="E1394" s="30"/>
      <c r="F1394" s="13"/>
      <c r="G1394" s="13"/>
      <c r="H1394" s="13"/>
      <c r="I1394" s="14"/>
      <c r="K1394" s="285"/>
      <c r="L1394" s="319"/>
    </row>
    <row r="1395" spans="1:12" s="25" customFormat="1">
      <c r="A1395" s="15"/>
      <c r="B1395" s="30"/>
      <c r="C1395" s="169"/>
      <c r="D1395" s="31"/>
      <c r="E1395" s="30"/>
      <c r="F1395" s="13"/>
      <c r="G1395" s="13"/>
      <c r="H1395" s="13"/>
      <c r="I1395" s="14"/>
      <c r="K1395" s="285"/>
      <c r="L1395" s="319"/>
    </row>
    <row r="1396" spans="1:12" s="25" customFormat="1">
      <c r="A1396" s="15"/>
      <c r="B1396" s="30"/>
      <c r="C1396" s="169"/>
      <c r="D1396" s="31"/>
      <c r="E1396" s="30"/>
      <c r="F1396" s="13"/>
      <c r="G1396" s="13"/>
      <c r="H1396" s="13"/>
      <c r="I1396" s="14"/>
      <c r="K1396" s="285"/>
      <c r="L1396" s="319"/>
    </row>
    <row r="1397" spans="1:12" s="25" customFormat="1">
      <c r="A1397" s="15"/>
      <c r="B1397" s="30"/>
      <c r="C1397" s="169"/>
      <c r="D1397" s="31"/>
      <c r="E1397" s="30"/>
      <c r="F1397" s="13"/>
      <c r="G1397" s="13"/>
      <c r="H1397" s="13"/>
      <c r="I1397" s="14"/>
      <c r="K1397" s="285"/>
      <c r="L1397" s="319"/>
    </row>
    <row r="1398" spans="1:12" s="25" customFormat="1">
      <c r="A1398" s="15"/>
      <c r="B1398" s="30"/>
      <c r="C1398" s="169"/>
      <c r="D1398" s="31"/>
      <c r="E1398" s="30"/>
      <c r="F1398" s="13"/>
      <c r="G1398" s="13"/>
      <c r="H1398" s="13"/>
      <c r="I1398" s="14"/>
      <c r="K1398" s="285"/>
      <c r="L1398" s="319"/>
    </row>
    <row r="1399" spans="1:12" s="25" customFormat="1">
      <c r="A1399" s="15"/>
      <c r="B1399" s="30"/>
      <c r="C1399" s="169"/>
      <c r="D1399" s="31"/>
      <c r="E1399" s="30"/>
      <c r="F1399" s="13"/>
      <c r="G1399" s="13"/>
      <c r="H1399" s="13"/>
      <c r="I1399" s="14"/>
      <c r="K1399" s="285"/>
      <c r="L1399" s="319"/>
    </row>
    <row r="1400" spans="1:12" s="25" customFormat="1">
      <c r="A1400" s="15"/>
      <c r="B1400" s="30"/>
      <c r="C1400" s="169"/>
      <c r="D1400" s="31"/>
      <c r="E1400" s="30"/>
      <c r="F1400" s="13"/>
      <c r="G1400" s="13"/>
      <c r="H1400" s="13"/>
      <c r="I1400" s="14"/>
      <c r="K1400" s="285"/>
      <c r="L1400" s="319"/>
    </row>
    <row r="1401" spans="1:12" s="25" customFormat="1">
      <c r="A1401" s="15"/>
      <c r="B1401" s="30"/>
      <c r="C1401" s="169"/>
      <c r="D1401" s="31"/>
      <c r="E1401" s="30"/>
      <c r="F1401" s="13"/>
      <c r="G1401" s="13"/>
      <c r="H1401" s="13"/>
      <c r="I1401" s="14"/>
      <c r="K1401" s="285"/>
      <c r="L1401" s="319"/>
    </row>
    <row r="1402" spans="1:12" s="25" customFormat="1">
      <c r="A1402" s="15"/>
      <c r="B1402" s="30"/>
      <c r="C1402" s="169"/>
      <c r="D1402" s="31"/>
      <c r="E1402" s="30"/>
      <c r="F1402" s="13"/>
      <c r="G1402" s="13"/>
      <c r="H1402" s="13"/>
      <c r="I1402" s="14"/>
      <c r="K1402" s="285"/>
      <c r="L1402" s="319"/>
    </row>
    <row r="1403" spans="1:12" s="25" customFormat="1">
      <c r="A1403" s="15"/>
      <c r="B1403" s="30"/>
      <c r="C1403" s="169"/>
      <c r="D1403" s="31"/>
      <c r="E1403" s="30"/>
      <c r="F1403" s="13"/>
      <c r="G1403" s="13"/>
      <c r="H1403" s="13"/>
      <c r="I1403" s="14"/>
      <c r="K1403" s="285"/>
      <c r="L1403" s="319"/>
    </row>
    <row r="1404" spans="1:12" s="25" customFormat="1">
      <c r="A1404" s="15"/>
      <c r="B1404" s="30"/>
      <c r="C1404" s="169"/>
      <c r="D1404" s="31"/>
      <c r="E1404" s="30"/>
      <c r="F1404" s="13"/>
      <c r="G1404" s="13"/>
      <c r="H1404" s="13"/>
      <c r="I1404" s="14"/>
      <c r="K1404" s="285"/>
      <c r="L1404" s="319"/>
    </row>
    <row r="1405" spans="1:12" s="25" customFormat="1">
      <c r="A1405" s="15"/>
      <c r="B1405" s="30"/>
      <c r="C1405" s="169"/>
      <c r="D1405" s="31"/>
      <c r="E1405" s="30"/>
      <c r="F1405" s="13"/>
      <c r="G1405" s="13"/>
      <c r="H1405" s="13"/>
      <c r="I1405" s="14"/>
      <c r="K1405" s="285"/>
      <c r="L1405" s="319"/>
    </row>
    <row r="1406" spans="1:12" s="25" customFormat="1">
      <c r="A1406" s="15"/>
      <c r="B1406" s="30"/>
      <c r="C1406" s="169"/>
      <c r="D1406" s="31"/>
      <c r="E1406" s="30"/>
      <c r="F1406" s="13"/>
      <c r="G1406" s="13"/>
      <c r="H1406" s="13"/>
      <c r="I1406" s="14"/>
      <c r="K1406" s="285"/>
      <c r="L1406" s="319"/>
    </row>
    <row r="1407" spans="1:12" s="25" customFormat="1">
      <c r="A1407" s="15"/>
      <c r="B1407" s="30"/>
      <c r="C1407" s="169"/>
      <c r="D1407" s="31"/>
      <c r="E1407" s="30"/>
      <c r="F1407" s="13"/>
      <c r="G1407" s="13"/>
      <c r="H1407" s="13"/>
      <c r="I1407" s="14"/>
      <c r="K1407" s="285"/>
      <c r="L1407" s="319"/>
    </row>
    <row r="1408" spans="1:12" s="25" customFormat="1">
      <c r="A1408" s="15"/>
      <c r="B1408" s="30"/>
      <c r="C1408" s="169"/>
      <c r="D1408" s="31"/>
      <c r="E1408" s="30"/>
      <c r="F1408" s="13"/>
      <c r="G1408" s="13"/>
      <c r="H1408" s="13"/>
      <c r="I1408" s="14"/>
      <c r="K1408" s="285"/>
      <c r="L1408" s="319"/>
    </row>
    <row r="1409" spans="1:12" s="25" customFormat="1">
      <c r="A1409" s="15"/>
      <c r="B1409" s="30"/>
      <c r="C1409" s="169"/>
      <c r="D1409" s="31"/>
      <c r="E1409" s="30"/>
      <c r="F1409" s="13"/>
      <c r="G1409" s="13"/>
      <c r="H1409" s="13"/>
      <c r="I1409" s="14"/>
      <c r="K1409" s="285"/>
      <c r="L1409" s="319"/>
    </row>
    <row r="1410" spans="1:12" s="25" customFormat="1">
      <c r="A1410" s="15"/>
      <c r="B1410" s="30"/>
      <c r="C1410" s="169"/>
      <c r="D1410" s="31"/>
      <c r="E1410" s="30"/>
      <c r="F1410" s="13"/>
      <c r="G1410" s="13"/>
      <c r="H1410" s="13"/>
      <c r="I1410" s="14"/>
      <c r="K1410" s="285"/>
      <c r="L1410" s="319"/>
    </row>
    <row r="1411" spans="1:12" s="25" customFormat="1">
      <c r="A1411" s="15"/>
      <c r="B1411" s="30"/>
      <c r="C1411" s="169"/>
      <c r="D1411" s="31"/>
      <c r="E1411" s="30"/>
      <c r="F1411" s="13"/>
      <c r="G1411" s="13"/>
      <c r="H1411" s="13"/>
      <c r="I1411" s="14"/>
      <c r="K1411" s="285"/>
      <c r="L1411" s="319"/>
    </row>
    <row r="1412" spans="1:12" s="25" customFormat="1">
      <c r="A1412" s="15"/>
      <c r="B1412" s="30"/>
      <c r="C1412" s="169"/>
      <c r="D1412" s="31"/>
      <c r="E1412" s="30"/>
      <c r="F1412" s="13"/>
      <c r="G1412" s="13"/>
      <c r="H1412" s="13"/>
      <c r="I1412" s="14"/>
      <c r="K1412" s="285"/>
      <c r="L1412" s="319"/>
    </row>
    <row r="1413" spans="1:12" s="25" customFormat="1">
      <c r="A1413" s="15"/>
      <c r="B1413" s="30"/>
      <c r="C1413" s="169"/>
      <c r="D1413" s="31"/>
      <c r="E1413" s="30"/>
      <c r="F1413" s="13"/>
      <c r="G1413" s="13"/>
      <c r="H1413" s="13"/>
      <c r="I1413" s="14"/>
      <c r="K1413" s="285"/>
      <c r="L1413" s="319"/>
    </row>
    <row r="1414" spans="1:12" s="25" customFormat="1">
      <c r="A1414" s="15"/>
      <c r="B1414" s="30"/>
      <c r="C1414" s="169"/>
      <c r="D1414" s="31"/>
      <c r="E1414" s="30"/>
      <c r="F1414" s="13"/>
      <c r="G1414" s="13"/>
      <c r="H1414" s="13"/>
      <c r="I1414" s="14"/>
      <c r="K1414" s="285"/>
      <c r="L1414" s="319"/>
    </row>
    <row r="1415" spans="1:12" s="25" customFormat="1">
      <c r="A1415" s="15"/>
      <c r="B1415" s="30"/>
      <c r="C1415" s="169"/>
      <c r="D1415" s="31"/>
      <c r="E1415" s="30"/>
      <c r="F1415" s="13"/>
      <c r="G1415" s="13"/>
      <c r="H1415" s="13"/>
      <c r="I1415" s="14"/>
      <c r="K1415" s="285"/>
      <c r="L1415" s="319"/>
    </row>
    <row r="1416" spans="1:12" s="25" customFormat="1">
      <c r="A1416" s="15"/>
      <c r="B1416" s="30"/>
      <c r="C1416" s="169"/>
      <c r="D1416" s="31"/>
      <c r="E1416" s="30"/>
      <c r="F1416" s="13"/>
      <c r="G1416" s="13"/>
      <c r="H1416" s="13"/>
      <c r="I1416" s="14"/>
      <c r="K1416" s="285"/>
      <c r="L1416" s="319"/>
    </row>
    <row r="1417" spans="1:12" s="25" customFormat="1">
      <c r="A1417" s="15"/>
      <c r="B1417" s="30"/>
      <c r="C1417" s="169"/>
      <c r="D1417" s="31"/>
      <c r="E1417" s="30"/>
      <c r="F1417" s="13"/>
      <c r="G1417" s="13"/>
      <c r="H1417" s="13"/>
      <c r="I1417" s="14"/>
      <c r="K1417" s="285"/>
      <c r="L1417" s="319"/>
    </row>
    <row r="1418" spans="1:12" s="25" customFormat="1">
      <c r="A1418" s="15"/>
      <c r="B1418" s="30"/>
      <c r="C1418" s="169"/>
      <c r="D1418" s="31"/>
      <c r="E1418" s="30"/>
      <c r="F1418" s="13"/>
      <c r="G1418" s="13"/>
      <c r="H1418" s="13"/>
      <c r="I1418" s="14"/>
      <c r="K1418" s="285"/>
      <c r="L1418" s="319"/>
    </row>
    <row r="1419" spans="1:12" s="25" customFormat="1">
      <c r="A1419" s="15"/>
      <c r="B1419" s="30"/>
      <c r="C1419" s="169"/>
      <c r="D1419" s="31"/>
      <c r="E1419" s="30"/>
      <c r="F1419" s="13"/>
      <c r="G1419" s="13"/>
      <c r="H1419" s="13"/>
      <c r="I1419" s="14"/>
      <c r="K1419" s="285"/>
      <c r="L1419" s="319"/>
    </row>
    <row r="1420" spans="1:12" s="25" customFormat="1">
      <c r="A1420" s="15"/>
      <c r="B1420" s="30"/>
      <c r="C1420" s="169"/>
      <c r="D1420" s="31"/>
      <c r="E1420" s="30"/>
      <c r="F1420" s="13"/>
      <c r="G1420" s="13"/>
      <c r="H1420" s="13"/>
      <c r="I1420" s="14"/>
      <c r="K1420" s="285"/>
      <c r="L1420" s="319"/>
    </row>
    <row r="1421" spans="1:12" s="25" customFormat="1">
      <c r="A1421" s="15"/>
      <c r="B1421" s="30"/>
      <c r="C1421" s="169"/>
      <c r="D1421" s="31"/>
      <c r="E1421" s="30"/>
      <c r="F1421" s="13"/>
      <c r="G1421" s="13"/>
      <c r="H1421" s="13"/>
      <c r="I1421" s="14"/>
      <c r="K1421" s="285"/>
      <c r="L1421" s="319"/>
    </row>
    <row r="1422" spans="1:12" s="25" customFormat="1">
      <c r="A1422" s="15"/>
      <c r="B1422" s="30"/>
      <c r="C1422" s="169"/>
      <c r="D1422" s="31"/>
      <c r="E1422" s="30"/>
      <c r="F1422" s="13"/>
      <c r="G1422" s="13"/>
      <c r="H1422" s="13"/>
      <c r="I1422" s="14"/>
      <c r="K1422" s="285"/>
      <c r="L1422" s="319"/>
    </row>
    <row r="1423" spans="1:12" s="25" customFormat="1">
      <c r="A1423" s="15"/>
      <c r="B1423" s="30"/>
      <c r="C1423" s="169"/>
      <c r="D1423" s="31"/>
      <c r="E1423" s="30"/>
      <c r="F1423" s="13"/>
      <c r="G1423" s="13"/>
      <c r="H1423" s="13"/>
      <c r="I1423" s="14"/>
      <c r="K1423" s="285"/>
      <c r="L1423" s="319"/>
    </row>
    <row r="1424" spans="1:12" s="25" customFormat="1">
      <c r="A1424" s="15"/>
      <c r="B1424" s="30"/>
      <c r="C1424" s="169"/>
      <c r="D1424" s="31"/>
      <c r="E1424" s="30"/>
      <c r="F1424" s="13"/>
      <c r="G1424" s="13"/>
      <c r="H1424" s="13"/>
      <c r="I1424" s="14"/>
      <c r="K1424" s="285"/>
      <c r="L1424" s="319"/>
    </row>
    <row r="1425" spans="1:12" s="25" customFormat="1">
      <c r="A1425" s="15"/>
      <c r="B1425" s="30"/>
      <c r="C1425" s="169"/>
      <c r="D1425" s="31"/>
      <c r="E1425" s="30"/>
      <c r="F1425" s="13"/>
      <c r="G1425" s="13"/>
      <c r="H1425" s="13"/>
      <c r="I1425" s="14"/>
      <c r="K1425" s="285"/>
      <c r="L1425" s="319"/>
    </row>
    <row r="1426" spans="1:12" s="25" customFormat="1">
      <c r="A1426" s="15"/>
      <c r="B1426" s="30"/>
      <c r="C1426" s="169"/>
      <c r="D1426" s="31"/>
      <c r="E1426" s="30"/>
      <c r="F1426" s="13"/>
      <c r="G1426" s="13"/>
      <c r="H1426" s="13"/>
      <c r="I1426" s="14"/>
      <c r="K1426" s="285"/>
      <c r="L1426" s="319"/>
    </row>
    <row r="1427" spans="1:12" s="25" customFormat="1">
      <c r="A1427" s="15"/>
      <c r="B1427" s="30"/>
      <c r="C1427" s="169"/>
      <c r="D1427" s="31"/>
      <c r="E1427" s="30"/>
      <c r="F1427" s="13"/>
      <c r="G1427" s="13"/>
      <c r="H1427" s="13"/>
      <c r="I1427" s="14"/>
      <c r="K1427" s="285"/>
      <c r="L1427" s="319"/>
    </row>
    <row r="1428" spans="1:12" s="25" customFormat="1">
      <c r="A1428" s="15"/>
      <c r="B1428" s="30"/>
      <c r="C1428" s="169"/>
      <c r="D1428" s="31"/>
      <c r="E1428" s="30"/>
      <c r="F1428" s="13"/>
      <c r="G1428" s="13"/>
      <c r="H1428" s="13"/>
      <c r="I1428" s="14"/>
      <c r="K1428" s="285"/>
      <c r="L1428" s="319"/>
    </row>
    <row r="1429" spans="1:12" s="25" customFormat="1">
      <c r="A1429" s="15"/>
      <c r="B1429" s="30"/>
      <c r="C1429" s="169"/>
      <c r="D1429" s="31"/>
      <c r="E1429" s="30"/>
      <c r="F1429" s="13"/>
      <c r="G1429" s="13"/>
      <c r="H1429" s="13"/>
      <c r="I1429" s="14"/>
      <c r="K1429" s="285"/>
      <c r="L1429" s="319"/>
    </row>
    <row r="1430" spans="1:12" s="25" customFormat="1">
      <c r="A1430" s="15"/>
      <c r="B1430" s="30"/>
      <c r="C1430" s="169"/>
      <c r="D1430" s="31"/>
      <c r="E1430" s="30"/>
      <c r="F1430" s="13"/>
      <c r="G1430" s="13"/>
      <c r="H1430" s="13"/>
      <c r="I1430" s="14"/>
      <c r="K1430" s="285"/>
      <c r="L1430" s="319"/>
    </row>
    <row r="1431" spans="1:12" s="25" customFormat="1">
      <c r="A1431" s="15"/>
      <c r="B1431" s="30"/>
      <c r="C1431" s="169"/>
      <c r="D1431" s="31"/>
      <c r="E1431" s="30"/>
      <c r="F1431" s="13"/>
      <c r="G1431" s="13"/>
      <c r="H1431" s="13"/>
      <c r="I1431" s="14"/>
      <c r="K1431" s="285"/>
      <c r="L1431" s="319"/>
    </row>
    <row r="1432" spans="1:12" s="25" customFormat="1">
      <c r="A1432" s="15"/>
      <c r="B1432" s="30"/>
      <c r="C1432" s="169"/>
      <c r="D1432" s="31"/>
      <c r="E1432" s="30"/>
      <c r="F1432" s="13"/>
      <c r="G1432" s="13"/>
      <c r="H1432" s="13"/>
      <c r="I1432" s="14"/>
      <c r="K1432" s="285"/>
      <c r="L1432" s="319"/>
    </row>
    <row r="1433" spans="1:12" s="25" customFormat="1">
      <c r="A1433" s="15"/>
      <c r="B1433" s="30"/>
      <c r="C1433" s="169"/>
      <c r="D1433" s="31"/>
      <c r="E1433" s="30"/>
      <c r="F1433" s="13"/>
      <c r="G1433" s="13"/>
      <c r="H1433" s="13"/>
      <c r="I1433" s="14"/>
      <c r="K1433" s="285"/>
      <c r="L1433" s="319"/>
    </row>
    <row r="1434" spans="1:12" s="25" customFormat="1">
      <c r="A1434" s="15"/>
      <c r="B1434" s="30"/>
      <c r="C1434" s="169"/>
      <c r="D1434" s="31"/>
      <c r="E1434" s="30"/>
      <c r="F1434" s="13"/>
      <c r="G1434" s="13"/>
      <c r="H1434" s="13"/>
      <c r="I1434" s="14"/>
      <c r="K1434" s="285"/>
      <c r="L1434" s="319"/>
    </row>
    <row r="1435" spans="1:12" s="25" customFormat="1">
      <c r="A1435" s="15"/>
      <c r="B1435" s="30"/>
      <c r="C1435" s="169"/>
      <c r="D1435" s="31"/>
      <c r="E1435" s="30"/>
      <c r="F1435" s="13"/>
      <c r="G1435" s="13"/>
      <c r="H1435" s="13"/>
      <c r="I1435" s="14"/>
      <c r="K1435" s="285"/>
      <c r="L1435" s="319"/>
    </row>
    <row r="1436" spans="1:12" s="25" customFormat="1">
      <c r="A1436" s="15"/>
      <c r="B1436" s="30"/>
      <c r="C1436" s="169"/>
      <c r="D1436" s="31"/>
      <c r="E1436" s="30"/>
      <c r="F1436" s="13"/>
      <c r="G1436" s="13"/>
      <c r="H1436" s="13"/>
      <c r="I1436" s="14"/>
      <c r="K1436" s="285"/>
      <c r="L1436" s="319"/>
    </row>
    <row r="1437" spans="1:12" s="25" customFormat="1">
      <c r="A1437" s="15"/>
      <c r="B1437" s="30"/>
      <c r="C1437" s="169"/>
      <c r="D1437" s="31"/>
      <c r="E1437" s="30"/>
      <c r="F1437" s="13"/>
      <c r="G1437" s="13"/>
      <c r="H1437" s="13"/>
      <c r="I1437" s="14"/>
      <c r="K1437" s="285"/>
      <c r="L1437" s="319"/>
    </row>
    <row r="1438" spans="1:12" s="25" customFormat="1">
      <c r="A1438" s="15"/>
      <c r="B1438" s="30"/>
      <c r="C1438" s="169"/>
      <c r="D1438" s="31"/>
      <c r="E1438" s="30"/>
      <c r="F1438" s="13"/>
      <c r="G1438" s="13"/>
      <c r="H1438" s="13"/>
      <c r="I1438" s="14"/>
      <c r="K1438" s="285"/>
      <c r="L1438" s="319"/>
    </row>
    <row r="1439" spans="1:12" s="25" customFormat="1">
      <c r="A1439" s="15"/>
      <c r="B1439" s="30"/>
      <c r="C1439" s="169"/>
      <c r="D1439" s="31"/>
      <c r="E1439" s="30"/>
      <c r="F1439" s="13"/>
      <c r="G1439" s="13"/>
      <c r="H1439" s="13"/>
      <c r="I1439" s="14"/>
      <c r="K1439" s="285"/>
      <c r="L1439" s="319"/>
    </row>
    <row r="1440" spans="1:12" s="25" customFormat="1">
      <c r="A1440" s="15"/>
      <c r="B1440" s="30"/>
      <c r="C1440" s="169"/>
      <c r="D1440" s="31"/>
      <c r="E1440" s="30"/>
      <c r="F1440" s="13"/>
      <c r="G1440" s="13"/>
      <c r="H1440" s="13"/>
      <c r="I1440" s="14"/>
      <c r="K1440" s="285"/>
      <c r="L1440" s="319"/>
    </row>
    <row r="1441" spans="1:12" s="25" customFormat="1">
      <c r="A1441" s="15"/>
      <c r="B1441" s="30"/>
      <c r="C1441" s="169"/>
      <c r="D1441" s="31"/>
      <c r="E1441" s="30"/>
      <c r="F1441" s="13"/>
      <c r="G1441" s="13"/>
      <c r="H1441" s="13"/>
      <c r="I1441" s="14"/>
      <c r="K1441" s="285"/>
      <c r="L1441" s="319"/>
    </row>
    <row r="1442" spans="1:12" s="25" customFormat="1">
      <c r="A1442" s="15"/>
      <c r="B1442" s="30"/>
      <c r="C1442" s="169"/>
      <c r="D1442" s="31"/>
      <c r="E1442" s="30"/>
      <c r="F1442" s="13"/>
      <c r="G1442" s="13"/>
      <c r="H1442" s="13"/>
      <c r="I1442" s="14"/>
      <c r="K1442" s="285"/>
      <c r="L1442" s="319"/>
    </row>
    <row r="1443" spans="1:12" s="25" customFormat="1">
      <c r="A1443" s="15"/>
      <c r="B1443" s="30"/>
      <c r="C1443" s="169"/>
      <c r="D1443" s="31"/>
      <c r="E1443" s="30"/>
      <c r="F1443" s="13"/>
      <c r="G1443" s="13"/>
      <c r="H1443" s="13"/>
      <c r="I1443" s="14"/>
      <c r="K1443" s="285"/>
      <c r="L1443" s="319"/>
    </row>
    <row r="1444" spans="1:12" s="25" customFormat="1">
      <c r="A1444" s="15"/>
      <c r="B1444" s="30"/>
      <c r="C1444" s="169"/>
      <c r="D1444" s="31"/>
      <c r="E1444" s="30"/>
      <c r="F1444" s="13"/>
      <c r="G1444" s="13"/>
      <c r="H1444" s="13"/>
      <c r="I1444" s="14"/>
      <c r="K1444" s="285"/>
      <c r="L1444" s="319"/>
    </row>
    <row r="1445" spans="1:12" s="25" customFormat="1">
      <c r="A1445" s="15"/>
      <c r="B1445" s="30"/>
      <c r="C1445" s="169"/>
      <c r="D1445" s="31"/>
      <c r="E1445" s="30"/>
      <c r="F1445" s="13"/>
      <c r="G1445" s="13"/>
      <c r="H1445" s="13"/>
      <c r="I1445" s="14"/>
      <c r="K1445" s="285"/>
      <c r="L1445" s="319"/>
    </row>
    <row r="1446" spans="1:12" s="25" customFormat="1">
      <c r="A1446" s="15"/>
      <c r="B1446" s="30"/>
      <c r="C1446" s="169"/>
      <c r="D1446" s="31"/>
      <c r="E1446" s="30"/>
      <c r="F1446" s="13"/>
      <c r="G1446" s="13"/>
      <c r="H1446" s="13"/>
      <c r="I1446" s="14"/>
      <c r="K1446" s="285"/>
      <c r="L1446" s="319"/>
    </row>
    <row r="1447" spans="1:12" s="25" customFormat="1">
      <c r="A1447" s="15"/>
      <c r="B1447" s="30"/>
      <c r="C1447" s="169"/>
      <c r="D1447" s="31"/>
      <c r="E1447" s="30"/>
      <c r="F1447" s="13"/>
      <c r="G1447" s="13"/>
      <c r="H1447" s="13"/>
      <c r="I1447" s="14"/>
      <c r="K1447" s="285"/>
      <c r="L1447" s="319"/>
    </row>
    <row r="1448" spans="1:12" s="25" customFormat="1">
      <c r="A1448" s="15"/>
      <c r="B1448" s="30"/>
      <c r="C1448" s="169"/>
      <c r="D1448" s="31"/>
      <c r="E1448" s="30"/>
      <c r="F1448" s="13"/>
      <c r="G1448" s="13"/>
      <c r="H1448" s="13"/>
      <c r="I1448" s="14"/>
      <c r="K1448" s="285"/>
      <c r="L1448" s="319"/>
    </row>
    <row r="1449" spans="1:12" s="25" customFormat="1">
      <c r="A1449" s="15"/>
      <c r="B1449" s="30"/>
      <c r="C1449" s="169"/>
      <c r="D1449" s="31"/>
      <c r="E1449" s="30"/>
      <c r="F1449" s="13"/>
      <c r="G1449" s="13"/>
      <c r="H1449" s="13"/>
      <c r="I1449" s="14"/>
      <c r="K1449" s="285"/>
      <c r="L1449" s="319"/>
    </row>
    <row r="1450" spans="1:12" s="25" customFormat="1">
      <c r="A1450" s="15"/>
      <c r="B1450" s="30"/>
      <c r="C1450" s="169"/>
      <c r="D1450" s="31"/>
      <c r="E1450" s="30"/>
      <c r="F1450" s="13"/>
      <c r="G1450" s="13"/>
      <c r="H1450" s="13"/>
      <c r="I1450" s="14"/>
      <c r="K1450" s="285"/>
      <c r="L1450" s="319"/>
    </row>
    <row r="1451" spans="1:12" s="25" customFormat="1">
      <c r="A1451" s="15"/>
      <c r="B1451" s="30"/>
      <c r="C1451" s="169"/>
      <c r="D1451" s="31"/>
      <c r="E1451" s="30"/>
      <c r="F1451" s="13"/>
      <c r="G1451" s="13"/>
      <c r="H1451" s="13"/>
      <c r="I1451" s="14"/>
      <c r="K1451" s="285"/>
      <c r="L1451" s="319"/>
    </row>
    <row r="1452" spans="1:12" s="25" customFormat="1">
      <c r="A1452" s="15"/>
      <c r="B1452" s="30"/>
      <c r="C1452" s="169"/>
      <c r="D1452" s="31"/>
      <c r="E1452" s="30"/>
      <c r="F1452" s="13"/>
      <c r="G1452" s="13"/>
      <c r="H1452" s="13"/>
      <c r="I1452" s="14"/>
      <c r="K1452" s="285"/>
      <c r="L1452" s="319"/>
    </row>
    <row r="1453" spans="1:12" s="25" customFormat="1">
      <c r="A1453" s="15"/>
      <c r="B1453" s="30"/>
      <c r="C1453" s="169"/>
      <c r="D1453" s="31"/>
      <c r="E1453" s="30"/>
      <c r="F1453" s="13"/>
      <c r="G1453" s="13"/>
      <c r="H1453" s="13"/>
      <c r="I1453" s="14"/>
      <c r="K1453" s="285"/>
      <c r="L1453" s="319"/>
    </row>
    <row r="1454" spans="1:12" s="25" customFormat="1">
      <c r="A1454" s="15"/>
      <c r="B1454" s="30"/>
      <c r="C1454" s="169"/>
      <c r="D1454" s="31"/>
      <c r="E1454" s="30"/>
      <c r="F1454" s="13"/>
      <c r="G1454" s="13"/>
      <c r="H1454" s="13"/>
      <c r="I1454" s="14"/>
      <c r="K1454" s="285"/>
      <c r="L1454" s="319"/>
    </row>
    <row r="1455" spans="1:12" s="25" customFormat="1">
      <c r="A1455" s="15"/>
      <c r="B1455" s="30"/>
      <c r="C1455" s="169"/>
      <c r="D1455" s="31"/>
      <c r="E1455" s="30"/>
      <c r="F1455" s="13"/>
      <c r="G1455" s="13"/>
      <c r="H1455" s="13"/>
      <c r="I1455" s="14"/>
      <c r="K1455" s="285"/>
      <c r="L1455" s="319"/>
    </row>
    <row r="1456" spans="1:12" s="25" customFormat="1">
      <c r="A1456" s="15"/>
      <c r="B1456" s="30"/>
      <c r="C1456" s="169"/>
      <c r="D1456" s="31"/>
      <c r="E1456" s="30"/>
      <c r="F1456" s="13"/>
      <c r="G1456" s="13"/>
      <c r="H1456" s="13"/>
      <c r="I1456" s="14"/>
      <c r="K1456" s="285"/>
      <c r="L1456" s="319"/>
    </row>
    <row r="1457" spans="1:12" s="25" customFormat="1">
      <c r="A1457" s="15"/>
      <c r="B1457" s="30"/>
      <c r="C1457" s="169"/>
      <c r="D1457" s="31"/>
      <c r="E1457" s="30"/>
      <c r="F1457" s="13"/>
      <c r="G1457" s="13"/>
      <c r="H1457" s="13"/>
      <c r="I1457" s="14"/>
      <c r="K1457" s="285"/>
      <c r="L1457" s="319"/>
    </row>
    <row r="1458" spans="1:12" s="25" customFormat="1">
      <c r="A1458" s="15"/>
      <c r="B1458" s="30"/>
      <c r="C1458" s="169"/>
      <c r="D1458" s="31"/>
      <c r="E1458" s="30"/>
      <c r="F1458" s="13"/>
      <c r="G1458" s="13"/>
      <c r="H1458" s="13"/>
      <c r="I1458" s="14"/>
      <c r="K1458" s="285"/>
      <c r="L1458" s="319"/>
    </row>
    <row r="1459" spans="1:12" s="25" customFormat="1">
      <c r="A1459" s="15"/>
      <c r="B1459" s="30"/>
      <c r="C1459" s="169"/>
      <c r="D1459" s="31"/>
      <c r="E1459" s="30"/>
      <c r="F1459" s="13"/>
      <c r="G1459" s="13"/>
      <c r="H1459" s="13"/>
      <c r="I1459" s="14"/>
      <c r="K1459" s="285"/>
      <c r="L1459" s="319"/>
    </row>
    <row r="1460" spans="1:12" s="25" customFormat="1">
      <c r="A1460" s="15"/>
      <c r="B1460" s="30"/>
      <c r="C1460" s="169"/>
      <c r="D1460" s="31"/>
      <c r="E1460" s="30"/>
      <c r="F1460" s="13"/>
      <c r="G1460" s="13"/>
      <c r="H1460" s="13"/>
      <c r="I1460" s="14"/>
      <c r="K1460" s="285"/>
      <c r="L1460" s="319"/>
    </row>
    <row r="1461" spans="1:12" s="25" customFormat="1">
      <c r="A1461" s="15"/>
      <c r="B1461" s="30"/>
      <c r="C1461" s="169"/>
      <c r="D1461" s="31"/>
      <c r="E1461" s="30"/>
      <c r="F1461" s="13"/>
      <c r="G1461" s="13"/>
      <c r="H1461" s="13"/>
      <c r="I1461" s="14"/>
      <c r="K1461" s="285"/>
      <c r="L1461" s="319"/>
    </row>
    <row r="1462" spans="1:12" s="25" customFormat="1">
      <c r="A1462" s="15"/>
      <c r="B1462" s="30"/>
      <c r="C1462" s="169"/>
      <c r="D1462" s="31"/>
      <c r="E1462" s="30"/>
      <c r="F1462" s="13"/>
      <c r="G1462" s="13"/>
      <c r="H1462" s="13"/>
      <c r="I1462" s="14"/>
      <c r="K1462" s="285"/>
      <c r="L1462" s="319"/>
    </row>
    <row r="1463" spans="1:12" s="25" customFormat="1">
      <c r="A1463" s="15"/>
      <c r="B1463" s="30"/>
      <c r="C1463" s="169"/>
      <c r="D1463" s="31"/>
      <c r="E1463" s="30"/>
      <c r="F1463" s="13"/>
      <c r="G1463" s="13"/>
      <c r="H1463" s="13"/>
      <c r="I1463" s="14"/>
      <c r="K1463" s="285"/>
      <c r="L1463" s="319"/>
    </row>
    <row r="1464" spans="1:12" s="25" customFormat="1">
      <c r="A1464" s="15"/>
      <c r="B1464" s="30"/>
      <c r="C1464" s="169"/>
      <c r="D1464" s="31"/>
      <c r="E1464" s="30"/>
      <c r="F1464" s="13"/>
      <c r="G1464" s="13"/>
      <c r="H1464" s="13"/>
      <c r="I1464" s="14"/>
      <c r="K1464" s="285"/>
      <c r="L1464" s="319"/>
    </row>
    <row r="1465" spans="1:12" s="25" customFormat="1">
      <c r="A1465" s="15"/>
      <c r="B1465" s="30"/>
      <c r="C1465" s="169"/>
      <c r="D1465" s="31"/>
      <c r="E1465" s="30"/>
      <c r="F1465" s="13"/>
      <c r="G1465" s="13"/>
      <c r="H1465" s="13"/>
      <c r="I1465" s="14"/>
      <c r="K1465" s="285"/>
      <c r="L1465" s="319"/>
    </row>
    <row r="1466" spans="1:12" s="25" customFormat="1">
      <c r="A1466" s="15"/>
      <c r="B1466" s="30"/>
      <c r="C1466" s="169"/>
      <c r="D1466" s="31"/>
      <c r="E1466" s="30"/>
      <c r="F1466" s="13"/>
      <c r="G1466" s="13"/>
      <c r="H1466" s="13"/>
      <c r="I1466" s="14"/>
      <c r="K1466" s="285"/>
      <c r="L1466" s="319"/>
    </row>
    <row r="1467" spans="1:12" s="25" customFormat="1">
      <c r="A1467" s="15"/>
      <c r="B1467" s="30"/>
      <c r="C1467" s="169"/>
      <c r="D1467" s="31"/>
      <c r="E1467" s="30"/>
      <c r="F1467" s="13"/>
      <c r="G1467" s="13"/>
      <c r="H1467" s="13"/>
      <c r="I1467" s="14"/>
      <c r="K1467" s="285"/>
      <c r="L1467" s="319"/>
    </row>
    <row r="1468" spans="1:12" s="25" customFormat="1">
      <c r="A1468" s="15"/>
      <c r="B1468" s="30"/>
      <c r="C1468" s="169"/>
      <c r="D1468" s="31"/>
      <c r="E1468" s="30"/>
      <c r="F1468" s="13"/>
      <c r="G1468" s="13"/>
      <c r="H1468" s="13"/>
      <c r="I1468" s="14"/>
      <c r="K1468" s="285"/>
      <c r="L1468" s="319"/>
    </row>
    <row r="1469" spans="1:12" s="25" customFormat="1">
      <c r="A1469" s="15"/>
      <c r="B1469" s="30"/>
      <c r="C1469" s="169"/>
      <c r="D1469" s="31"/>
      <c r="E1469" s="30"/>
      <c r="F1469" s="13"/>
      <c r="G1469" s="13"/>
      <c r="H1469" s="13"/>
      <c r="I1469" s="14"/>
      <c r="K1469" s="285"/>
      <c r="L1469" s="319"/>
    </row>
    <row r="1470" spans="1:12" s="25" customFormat="1">
      <c r="A1470" s="15"/>
      <c r="B1470" s="30"/>
      <c r="C1470" s="169"/>
      <c r="D1470" s="31"/>
      <c r="E1470" s="30"/>
      <c r="F1470" s="13"/>
      <c r="G1470" s="13"/>
      <c r="H1470" s="13"/>
      <c r="I1470" s="14"/>
      <c r="K1470" s="285"/>
      <c r="L1470" s="319"/>
    </row>
    <row r="1471" spans="1:12" s="25" customFormat="1">
      <c r="A1471" s="15"/>
      <c r="B1471" s="30"/>
      <c r="C1471" s="169"/>
      <c r="D1471" s="31"/>
      <c r="E1471" s="30"/>
      <c r="F1471" s="13"/>
      <c r="G1471" s="13"/>
      <c r="H1471" s="13"/>
      <c r="I1471" s="14"/>
      <c r="K1471" s="285"/>
      <c r="L1471" s="319"/>
    </row>
    <row r="1472" spans="1:12" s="25" customFormat="1">
      <c r="A1472" s="15"/>
      <c r="B1472" s="30"/>
      <c r="C1472" s="169"/>
      <c r="D1472" s="31"/>
      <c r="E1472" s="30"/>
      <c r="F1472" s="13"/>
      <c r="G1472" s="13"/>
      <c r="H1472" s="13"/>
      <c r="I1472" s="14"/>
      <c r="K1472" s="285"/>
      <c r="L1472" s="319"/>
    </row>
    <row r="1473" spans="1:12" s="25" customFormat="1">
      <c r="A1473" s="15"/>
      <c r="B1473" s="30"/>
      <c r="C1473" s="169"/>
      <c r="D1473" s="31"/>
      <c r="E1473" s="30"/>
      <c r="F1473" s="13"/>
      <c r="G1473" s="13"/>
      <c r="H1473" s="13"/>
      <c r="I1473" s="14"/>
      <c r="K1473" s="285"/>
      <c r="L1473" s="319"/>
    </row>
    <row r="1474" spans="1:12" s="25" customFormat="1">
      <c r="A1474" s="15"/>
      <c r="B1474" s="30"/>
      <c r="C1474" s="169"/>
      <c r="D1474" s="31"/>
      <c r="E1474" s="30"/>
      <c r="F1474" s="13"/>
      <c r="G1474" s="13"/>
      <c r="H1474" s="13"/>
      <c r="I1474" s="14"/>
      <c r="K1474" s="285"/>
      <c r="L1474" s="319"/>
    </row>
    <row r="1475" spans="1:12" s="25" customFormat="1">
      <c r="A1475" s="15"/>
      <c r="B1475" s="30"/>
      <c r="C1475" s="169"/>
      <c r="D1475" s="31"/>
      <c r="E1475" s="30"/>
      <c r="F1475" s="13"/>
      <c r="G1475" s="13"/>
      <c r="H1475" s="13"/>
      <c r="I1475" s="14"/>
      <c r="K1475" s="285"/>
      <c r="L1475" s="319"/>
    </row>
    <row r="1476" spans="1:12" s="25" customFormat="1">
      <c r="A1476" s="15"/>
      <c r="B1476" s="30"/>
      <c r="C1476" s="169"/>
      <c r="D1476" s="31"/>
      <c r="E1476" s="30"/>
      <c r="F1476" s="13"/>
      <c r="G1476" s="13"/>
      <c r="H1476" s="13"/>
      <c r="I1476" s="14"/>
      <c r="K1476" s="285"/>
      <c r="L1476" s="319"/>
    </row>
    <row r="1477" spans="1:12" s="25" customFormat="1">
      <c r="A1477" s="15"/>
      <c r="B1477" s="30"/>
      <c r="C1477" s="169"/>
      <c r="D1477" s="31"/>
      <c r="E1477" s="30"/>
      <c r="F1477" s="13"/>
      <c r="G1477" s="13"/>
      <c r="H1477" s="13"/>
      <c r="I1477" s="14"/>
      <c r="K1477" s="285"/>
      <c r="L1477" s="319"/>
    </row>
    <row r="1478" spans="1:12" s="25" customFormat="1">
      <c r="A1478" s="15"/>
      <c r="B1478" s="30"/>
      <c r="C1478" s="169"/>
      <c r="D1478" s="31"/>
      <c r="E1478" s="30"/>
      <c r="F1478" s="13"/>
      <c r="G1478" s="13"/>
      <c r="H1478" s="13"/>
      <c r="I1478" s="14"/>
      <c r="K1478" s="285"/>
      <c r="L1478" s="319"/>
    </row>
    <row r="1479" spans="1:12" s="25" customFormat="1">
      <c r="A1479" s="15"/>
      <c r="B1479" s="30"/>
      <c r="C1479" s="169"/>
      <c r="D1479" s="31"/>
      <c r="E1479" s="30"/>
      <c r="F1479" s="13"/>
      <c r="G1479" s="13"/>
      <c r="H1479" s="13"/>
      <c r="I1479" s="14"/>
      <c r="K1479" s="285"/>
      <c r="L1479" s="319"/>
    </row>
    <row r="1480" spans="1:12" s="25" customFormat="1">
      <c r="A1480" s="15"/>
      <c r="B1480" s="30"/>
      <c r="C1480" s="169"/>
      <c r="D1480" s="31"/>
      <c r="E1480" s="30"/>
      <c r="F1480" s="13"/>
      <c r="G1480" s="13"/>
      <c r="H1480" s="13"/>
      <c r="I1480" s="14"/>
      <c r="K1480" s="285"/>
      <c r="L1480" s="319"/>
    </row>
    <row r="1481" spans="1:12" s="25" customFormat="1">
      <c r="A1481" s="15"/>
      <c r="B1481" s="30"/>
      <c r="C1481" s="169"/>
      <c r="D1481" s="31"/>
      <c r="E1481" s="30"/>
      <c r="F1481" s="13"/>
      <c r="G1481" s="13"/>
      <c r="H1481" s="13"/>
      <c r="I1481" s="14"/>
      <c r="K1481" s="285"/>
      <c r="L1481" s="319"/>
    </row>
    <row r="1482" spans="1:12" s="25" customFormat="1">
      <c r="A1482" s="15"/>
      <c r="B1482" s="30"/>
      <c r="C1482" s="169"/>
      <c r="D1482" s="31"/>
      <c r="E1482" s="30"/>
      <c r="F1482" s="13"/>
      <c r="G1482" s="13"/>
      <c r="H1482" s="13"/>
      <c r="I1482" s="14"/>
      <c r="K1482" s="285"/>
      <c r="L1482" s="319"/>
    </row>
    <row r="1483" spans="1:12" s="25" customFormat="1">
      <c r="A1483" s="15"/>
      <c r="B1483" s="30"/>
      <c r="C1483" s="169"/>
      <c r="D1483" s="31"/>
      <c r="E1483" s="30"/>
      <c r="F1483" s="13"/>
      <c r="G1483" s="13"/>
      <c r="H1483" s="13"/>
      <c r="I1483" s="14"/>
      <c r="K1483" s="285"/>
      <c r="L1483" s="319"/>
    </row>
    <row r="1484" spans="1:12" s="25" customFormat="1">
      <c r="A1484" s="15"/>
      <c r="B1484" s="30"/>
      <c r="C1484" s="169"/>
      <c r="D1484" s="31"/>
      <c r="E1484" s="30"/>
      <c r="F1484" s="13"/>
      <c r="G1484" s="13"/>
      <c r="H1484" s="13"/>
      <c r="I1484" s="14"/>
      <c r="K1484" s="285"/>
      <c r="L1484" s="319"/>
    </row>
    <row r="1485" spans="1:12" s="25" customFormat="1">
      <c r="A1485" s="15"/>
      <c r="B1485" s="30"/>
      <c r="C1485" s="169"/>
      <c r="D1485" s="31"/>
      <c r="E1485" s="30"/>
      <c r="F1485" s="13"/>
      <c r="G1485" s="13"/>
      <c r="H1485" s="13"/>
      <c r="I1485" s="14"/>
      <c r="K1485" s="285"/>
      <c r="L1485" s="319"/>
    </row>
    <row r="1486" spans="1:12" s="25" customFormat="1">
      <c r="A1486" s="15"/>
      <c r="B1486" s="30"/>
      <c r="C1486" s="169"/>
      <c r="D1486" s="31"/>
      <c r="E1486" s="30"/>
      <c r="F1486" s="13"/>
      <c r="G1486" s="13"/>
      <c r="H1486" s="13"/>
      <c r="I1486" s="14"/>
      <c r="K1486" s="285"/>
      <c r="L1486" s="319"/>
    </row>
    <row r="1487" spans="1:12" s="25" customFormat="1">
      <c r="A1487" s="15"/>
      <c r="B1487" s="30"/>
      <c r="C1487" s="169"/>
      <c r="D1487" s="31"/>
      <c r="E1487" s="30"/>
      <c r="F1487" s="13"/>
      <c r="G1487" s="13"/>
      <c r="H1487" s="13"/>
      <c r="I1487" s="14"/>
      <c r="K1487" s="285"/>
      <c r="L1487" s="319"/>
    </row>
    <row r="1488" spans="1:12" s="25" customFormat="1">
      <c r="A1488" s="15"/>
      <c r="B1488" s="30"/>
      <c r="C1488" s="169"/>
      <c r="D1488" s="31"/>
      <c r="E1488" s="30"/>
      <c r="F1488" s="13"/>
      <c r="G1488" s="13"/>
      <c r="H1488" s="13"/>
      <c r="I1488" s="14"/>
      <c r="K1488" s="285"/>
      <c r="L1488" s="319"/>
    </row>
    <row r="1489" spans="1:12" s="25" customFormat="1">
      <c r="A1489" s="15"/>
      <c r="B1489" s="30"/>
      <c r="C1489" s="169"/>
      <c r="D1489" s="31"/>
      <c r="E1489" s="30"/>
      <c r="F1489" s="13"/>
      <c r="G1489" s="13"/>
      <c r="H1489" s="13"/>
      <c r="I1489" s="14"/>
      <c r="K1489" s="285"/>
      <c r="L1489" s="319"/>
    </row>
    <row r="1490" spans="1:12" s="25" customFormat="1">
      <c r="A1490" s="15"/>
      <c r="B1490" s="30"/>
      <c r="C1490" s="169"/>
      <c r="D1490" s="31"/>
      <c r="E1490" s="30"/>
      <c r="F1490" s="13"/>
      <c r="G1490" s="13"/>
      <c r="H1490" s="13"/>
      <c r="I1490" s="14"/>
      <c r="K1490" s="285"/>
      <c r="L1490" s="319"/>
    </row>
    <row r="1491" spans="1:12" s="25" customFormat="1">
      <c r="A1491" s="15"/>
      <c r="B1491" s="30"/>
      <c r="C1491" s="169"/>
      <c r="D1491" s="31"/>
      <c r="E1491" s="30"/>
      <c r="F1491" s="13"/>
      <c r="G1491" s="13"/>
      <c r="H1491" s="13"/>
      <c r="I1491" s="14"/>
      <c r="K1491" s="285"/>
      <c r="L1491" s="319"/>
    </row>
    <row r="1492" spans="1:12" s="25" customFormat="1">
      <c r="A1492" s="15"/>
      <c r="B1492" s="30"/>
      <c r="C1492" s="169"/>
      <c r="D1492" s="31"/>
      <c r="E1492" s="30"/>
      <c r="F1492" s="13"/>
      <c r="G1492" s="13"/>
      <c r="H1492" s="13"/>
      <c r="I1492" s="14"/>
      <c r="K1492" s="285"/>
      <c r="L1492" s="319"/>
    </row>
    <row r="1493" spans="1:12" s="25" customFormat="1">
      <c r="A1493" s="15"/>
      <c r="B1493" s="30"/>
      <c r="C1493" s="169"/>
      <c r="D1493" s="31"/>
      <c r="E1493" s="30"/>
      <c r="F1493" s="13"/>
      <c r="G1493" s="13"/>
      <c r="H1493" s="13"/>
      <c r="I1493" s="14"/>
      <c r="K1493" s="285"/>
      <c r="L1493" s="319"/>
    </row>
    <row r="1494" spans="1:12" s="25" customFormat="1">
      <c r="A1494" s="15"/>
      <c r="B1494" s="30"/>
      <c r="C1494" s="169"/>
      <c r="D1494" s="31"/>
      <c r="E1494" s="30"/>
      <c r="F1494" s="13"/>
      <c r="G1494" s="13"/>
      <c r="H1494" s="13"/>
      <c r="I1494" s="14"/>
      <c r="K1494" s="285"/>
      <c r="L1494" s="319"/>
    </row>
    <row r="1495" spans="1:12" s="25" customFormat="1">
      <c r="A1495" s="15"/>
      <c r="B1495" s="30"/>
      <c r="C1495" s="169"/>
      <c r="D1495" s="31"/>
      <c r="E1495" s="30"/>
      <c r="F1495" s="13"/>
      <c r="G1495" s="13"/>
      <c r="H1495" s="13"/>
      <c r="I1495" s="14"/>
      <c r="K1495" s="285"/>
      <c r="L1495" s="319"/>
    </row>
    <row r="1496" spans="1:12" s="25" customFormat="1">
      <c r="A1496" s="15"/>
      <c r="B1496" s="30"/>
      <c r="C1496" s="169"/>
      <c r="D1496" s="31"/>
      <c r="E1496" s="30"/>
      <c r="F1496" s="13"/>
      <c r="G1496" s="13"/>
      <c r="H1496" s="13"/>
      <c r="I1496" s="14"/>
      <c r="K1496" s="285"/>
      <c r="L1496" s="319"/>
    </row>
    <row r="1497" spans="1:12" s="25" customFormat="1">
      <c r="A1497" s="15"/>
      <c r="B1497" s="30"/>
      <c r="C1497" s="169"/>
      <c r="D1497" s="31"/>
      <c r="E1497" s="30"/>
      <c r="F1497" s="13"/>
      <c r="G1497" s="13"/>
      <c r="H1497" s="13"/>
      <c r="I1497" s="14"/>
      <c r="K1497" s="285"/>
      <c r="L1497" s="319"/>
    </row>
    <row r="1498" spans="1:12" s="25" customFormat="1">
      <c r="A1498" s="15"/>
      <c r="B1498" s="30"/>
      <c r="C1498" s="169"/>
      <c r="D1498" s="31"/>
      <c r="E1498" s="30"/>
      <c r="F1498" s="13"/>
      <c r="G1498" s="13"/>
      <c r="H1498" s="13"/>
      <c r="I1498" s="14"/>
      <c r="K1498" s="285"/>
      <c r="L1498" s="319"/>
    </row>
    <row r="1499" spans="1:12" s="25" customFormat="1">
      <c r="A1499" s="15"/>
      <c r="B1499" s="30"/>
      <c r="C1499" s="169"/>
      <c r="D1499" s="31"/>
      <c r="E1499" s="30"/>
      <c r="F1499" s="13"/>
      <c r="G1499" s="13"/>
      <c r="H1499" s="13"/>
      <c r="I1499" s="14"/>
      <c r="K1499" s="285"/>
      <c r="L1499" s="319"/>
    </row>
    <row r="1500" spans="1:12" s="25" customFormat="1">
      <c r="A1500" s="15"/>
      <c r="B1500" s="30"/>
      <c r="C1500" s="169"/>
      <c r="D1500" s="31"/>
      <c r="E1500" s="30"/>
      <c r="F1500" s="13"/>
      <c r="G1500" s="13"/>
      <c r="H1500" s="13"/>
      <c r="I1500" s="14"/>
      <c r="K1500" s="285"/>
      <c r="L1500" s="319"/>
    </row>
    <row r="1501" spans="1:12" s="25" customFormat="1">
      <c r="A1501" s="15"/>
      <c r="B1501" s="30"/>
      <c r="C1501" s="169"/>
      <c r="D1501" s="31"/>
      <c r="E1501" s="30"/>
      <c r="F1501" s="13"/>
      <c r="G1501" s="13"/>
      <c r="H1501" s="13"/>
      <c r="I1501" s="14"/>
      <c r="K1501" s="285"/>
      <c r="L1501" s="319"/>
    </row>
    <row r="1502" spans="1:12" s="25" customFormat="1">
      <c r="A1502" s="15"/>
      <c r="B1502" s="30"/>
      <c r="C1502" s="169"/>
      <c r="D1502" s="31"/>
      <c r="E1502" s="30"/>
      <c r="F1502" s="13"/>
      <c r="G1502" s="13"/>
      <c r="H1502" s="13"/>
      <c r="I1502" s="14"/>
      <c r="K1502" s="285"/>
      <c r="L1502" s="319"/>
    </row>
    <row r="1503" spans="1:12" s="25" customFormat="1">
      <c r="A1503" s="15"/>
      <c r="B1503" s="30"/>
      <c r="C1503" s="169"/>
      <c r="D1503" s="31"/>
      <c r="E1503" s="30"/>
      <c r="F1503" s="13"/>
      <c r="G1503" s="13"/>
      <c r="H1503" s="13"/>
      <c r="I1503" s="14"/>
      <c r="K1503" s="285"/>
      <c r="L1503" s="319"/>
    </row>
    <row r="1504" spans="1:12" s="25" customFormat="1">
      <c r="A1504" s="15"/>
      <c r="B1504" s="30"/>
      <c r="C1504" s="169"/>
      <c r="D1504" s="31"/>
      <c r="E1504" s="30"/>
      <c r="F1504" s="13"/>
      <c r="G1504" s="13"/>
      <c r="H1504" s="13"/>
      <c r="I1504" s="14"/>
      <c r="K1504" s="285"/>
      <c r="L1504" s="319"/>
    </row>
    <row r="1505" spans="1:12" s="25" customFormat="1">
      <c r="A1505" s="15"/>
      <c r="B1505" s="30"/>
      <c r="C1505" s="169"/>
      <c r="D1505" s="31"/>
      <c r="E1505" s="30"/>
      <c r="F1505" s="13"/>
      <c r="G1505" s="13"/>
      <c r="H1505" s="13"/>
      <c r="I1505" s="14"/>
      <c r="K1505" s="285"/>
      <c r="L1505" s="319"/>
    </row>
    <row r="1506" spans="1:12" s="25" customFormat="1">
      <c r="A1506" s="15"/>
      <c r="B1506" s="30"/>
      <c r="C1506" s="169"/>
      <c r="D1506" s="31"/>
      <c r="E1506" s="30"/>
      <c r="F1506" s="13"/>
      <c r="G1506" s="13"/>
      <c r="H1506" s="13"/>
      <c r="I1506" s="14"/>
      <c r="K1506" s="285"/>
      <c r="L1506" s="319"/>
    </row>
    <row r="1507" spans="1:12" s="25" customFormat="1">
      <c r="A1507" s="15"/>
      <c r="B1507" s="30"/>
      <c r="C1507" s="169"/>
      <c r="D1507" s="31"/>
      <c r="E1507" s="30"/>
      <c r="F1507" s="13"/>
      <c r="G1507" s="13"/>
      <c r="H1507" s="13"/>
      <c r="I1507" s="14"/>
      <c r="K1507" s="285"/>
      <c r="L1507" s="319"/>
    </row>
    <row r="1508" spans="1:12" s="25" customFormat="1">
      <c r="A1508" s="15"/>
      <c r="B1508" s="30"/>
      <c r="C1508" s="169"/>
      <c r="D1508" s="31"/>
      <c r="E1508" s="30"/>
      <c r="F1508" s="13"/>
      <c r="G1508" s="13"/>
      <c r="H1508" s="13"/>
      <c r="I1508" s="14"/>
      <c r="K1508" s="285"/>
      <c r="L1508" s="319"/>
    </row>
    <row r="1509" spans="1:12" s="25" customFormat="1">
      <c r="A1509" s="15"/>
      <c r="B1509" s="30"/>
      <c r="C1509" s="169"/>
      <c r="D1509" s="31"/>
      <c r="E1509" s="30"/>
      <c r="F1509" s="13"/>
      <c r="G1509" s="13"/>
      <c r="H1509" s="13"/>
      <c r="I1509" s="14"/>
      <c r="K1509" s="285"/>
      <c r="L1509" s="319"/>
    </row>
    <row r="1510" spans="1:12" s="25" customFormat="1">
      <c r="A1510" s="15"/>
      <c r="B1510" s="30"/>
      <c r="C1510" s="169"/>
      <c r="D1510" s="31"/>
      <c r="E1510" s="30"/>
      <c r="F1510" s="13"/>
      <c r="G1510" s="13"/>
      <c r="H1510" s="13"/>
      <c r="I1510" s="14"/>
      <c r="K1510" s="285"/>
      <c r="L1510" s="319"/>
    </row>
    <row r="1511" spans="1:12" s="25" customFormat="1">
      <c r="A1511" s="15"/>
      <c r="B1511" s="30"/>
      <c r="C1511" s="169"/>
      <c r="D1511" s="31"/>
      <c r="E1511" s="30"/>
      <c r="F1511" s="13"/>
      <c r="G1511" s="13"/>
      <c r="H1511" s="13"/>
      <c r="I1511" s="14"/>
      <c r="K1511" s="285"/>
      <c r="L1511" s="319"/>
    </row>
    <row r="1512" spans="1:12" s="25" customFormat="1">
      <c r="A1512" s="15"/>
      <c r="B1512" s="30"/>
      <c r="C1512" s="169"/>
      <c r="D1512" s="31"/>
      <c r="E1512" s="30"/>
      <c r="F1512" s="13"/>
      <c r="G1512" s="13"/>
      <c r="H1512" s="13"/>
      <c r="I1512" s="14"/>
      <c r="K1512" s="285"/>
      <c r="L1512" s="319"/>
    </row>
    <row r="1513" spans="1:12" s="25" customFormat="1">
      <c r="A1513" s="15"/>
      <c r="B1513" s="30"/>
      <c r="C1513" s="169"/>
      <c r="D1513" s="31"/>
      <c r="E1513" s="30"/>
      <c r="F1513" s="13"/>
      <c r="G1513" s="13"/>
      <c r="H1513" s="13"/>
      <c r="I1513" s="14"/>
      <c r="K1513" s="285"/>
      <c r="L1513" s="319"/>
    </row>
    <row r="1514" spans="1:12" s="25" customFormat="1">
      <c r="A1514" s="15"/>
      <c r="B1514" s="30"/>
      <c r="C1514" s="169"/>
      <c r="D1514" s="31"/>
      <c r="E1514" s="30"/>
      <c r="F1514" s="13"/>
      <c r="G1514" s="13"/>
      <c r="H1514" s="13"/>
      <c r="I1514" s="14"/>
      <c r="K1514" s="285"/>
      <c r="L1514" s="319"/>
    </row>
    <row r="1515" spans="1:12" s="25" customFormat="1">
      <c r="A1515" s="15"/>
      <c r="B1515" s="30"/>
      <c r="C1515" s="169"/>
      <c r="D1515" s="31"/>
      <c r="E1515" s="30"/>
      <c r="F1515" s="13"/>
      <c r="G1515" s="13"/>
      <c r="H1515" s="13"/>
      <c r="I1515" s="14"/>
      <c r="K1515" s="285"/>
      <c r="L1515" s="319"/>
    </row>
    <row r="1516" spans="1:12" s="25" customFormat="1">
      <c r="A1516" s="15"/>
      <c r="B1516" s="30"/>
      <c r="C1516" s="169"/>
      <c r="D1516" s="31"/>
      <c r="E1516" s="30"/>
      <c r="F1516" s="13"/>
      <c r="G1516" s="13"/>
      <c r="H1516" s="13"/>
      <c r="I1516" s="14"/>
      <c r="K1516" s="285"/>
      <c r="L1516" s="319"/>
    </row>
    <row r="1517" spans="1:12" s="25" customFormat="1">
      <c r="A1517" s="15"/>
      <c r="B1517" s="30"/>
      <c r="C1517" s="169"/>
      <c r="D1517" s="31"/>
      <c r="E1517" s="30"/>
      <c r="F1517" s="13"/>
      <c r="G1517" s="13"/>
      <c r="H1517" s="13"/>
      <c r="I1517" s="14"/>
      <c r="K1517" s="285"/>
      <c r="L1517" s="319"/>
    </row>
    <row r="1518" spans="1:12" s="25" customFormat="1">
      <c r="A1518" s="15"/>
      <c r="B1518" s="30"/>
      <c r="C1518" s="169"/>
      <c r="D1518" s="31"/>
      <c r="E1518" s="30"/>
      <c r="F1518" s="13"/>
      <c r="G1518" s="13"/>
      <c r="H1518" s="13"/>
      <c r="I1518" s="14"/>
      <c r="K1518" s="285"/>
      <c r="L1518" s="319"/>
    </row>
    <row r="1519" spans="1:12" s="25" customFormat="1">
      <c r="A1519" s="15"/>
      <c r="B1519" s="30"/>
      <c r="C1519" s="169"/>
      <c r="D1519" s="31"/>
      <c r="E1519" s="30"/>
      <c r="F1519" s="13"/>
      <c r="G1519" s="13"/>
      <c r="H1519" s="13"/>
      <c r="I1519" s="14"/>
      <c r="K1519" s="285"/>
      <c r="L1519" s="319"/>
    </row>
    <row r="1520" spans="1:12" s="25" customFormat="1">
      <c r="A1520" s="15"/>
      <c r="B1520" s="30"/>
      <c r="C1520" s="169"/>
      <c r="D1520" s="31"/>
      <c r="E1520" s="30"/>
      <c r="F1520" s="13"/>
      <c r="G1520" s="13"/>
      <c r="H1520" s="13"/>
      <c r="I1520" s="14"/>
      <c r="K1520" s="285"/>
      <c r="L1520" s="319"/>
    </row>
    <row r="1521" spans="1:12" s="25" customFormat="1">
      <c r="A1521" s="15"/>
      <c r="B1521" s="30"/>
      <c r="C1521" s="169"/>
      <c r="D1521" s="31"/>
      <c r="E1521" s="30"/>
      <c r="F1521" s="13"/>
      <c r="G1521" s="13"/>
      <c r="H1521" s="13"/>
      <c r="I1521" s="14"/>
      <c r="K1521" s="285"/>
      <c r="L1521" s="319"/>
    </row>
    <row r="1522" spans="1:12" s="25" customFormat="1">
      <c r="A1522" s="15"/>
      <c r="B1522" s="30"/>
      <c r="C1522" s="169"/>
      <c r="D1522" s="31"/>
      <c r="E1522" s="30"/>
      <c r="F1522" s="13"/>
      <c r="G1522" s="13"/>
      <c r="H1522" s="13"/>
      <c r="I1522" s="14"/>
      <c r="K1522" s="285"/>
      <c r="L1522" s="319"/>
    </row>
    <row r="1523" spans="1:12" s="25" customFormat="1">
      <c r="A1523" s="15"/>
      <c r="B1523" s="30"/>
      <c r="C1523" s="169"/>
      <c r="D1523" s="31"/>
      <c r="E1523" s="30"/>
      <c r="F1523" s="13"/>
      <c r="G1523" s="13"/>
      <c r="H1523" s="13"/>
      <c r="I1523" s="14"/>
      <c r="K1523" s="285"/>
      <c r="L1523" s="319"/>
    </row>
    <row r="1524" spans="1:12" s="25" customFormat="1">
      <c r="A1524" s="15"/>
      <c r="B1524" s="30"/>
      <c r="C1524" s="169"/>
      <c r="D1524" s="31"/>
      <c r="E1524" s="30"/>
      <c r="F1524" s="13"/>
      <c r="G1524" s="13"/>
      <c r="H1524" s="13"/>
      <c r="I1524" s="14"/>
      <c r="K1524" s="285"/>
      <c r="L1524" s="319"/>
    </row>
    <row r="1525" spans="1:12" s="25" customFormat="1">
      <c r="A1525" s="15"/>
      <c r="B1525" s="30"/>
      <c r="C1525" s="169"/>
      <c r="D1525" s="31"/>
      <c r="E1525" s="30"/>
      <c r="F1525" s="13"/>
      <c r="G1525" s="13"/>
      <c r="H1525" s="13"/>
      <c r="I1525" s="14"/>
      <c r="K1525" s="285"/>
      <c r="L1525" s="319"/>
    </row>
    <row r="1526" spans="1:12" s="25" customFormat="1">
      <c r="A1526" s="15"/>
      <c r="B1526" s="30"/>
      <c r="C1526" s="169"/>
      <c r="D1526" s="31"/>
      <c r="E1526" s="30"/>
      <c r="F1526" s="13"/>
      <c r="G1526" s="13"/>
      <c r="H1526" s="13"/>
      <c r="I1526" s="14"/>
      <c r="K1526" s="285"/>
      <c r="L1526" s="319"/>
    </row>
    <row r="1527" spans="1:12" s="25" customFormat="1">
      <c r="A1527" s="15"/>
      <c r="B1527" s="30"/>
      <c r="C1527" s="169"/>
      <c r="D1527" s="31"/>
      <c r="E1527" s="30"/>
      <c r="F1527" s="13"/>
      <c r="G1527" s="13"/>
      <c r="H1527" s="13"/>
      <c r="I1527" s="14"/>
      <c r="K1527" s="285"/>
      <c r="L1527" s="319"/>
    </row>
    <row r="1528" spans="1:12" s="25" customFormat="1">
      <c r="A1528" s="15"/>
      <c r="B1528" s="30"/>
      <c r="C1528" s="169"/>
      <c r="D1528" s="31"/>
      <c r="E1528" s="30"/>
      <c r="F1528" s="13"/>
      <c r="G1528" s="13"/>
      <c r="H1528" s="13"/>
      <c r="I1528" s="14"/>
      <c r="K1528" s="285"/>
      <c r="L1528" s="319"/>
    </row>
    <row r="1529" spans="1:12" s="25" customFormat="1">
      <c r="A1529" s="15"/>
      <c r="B1529" s="30"/>
      <c r="C1529" s="169"/>
      <c r="D1529" s="31"/>
      <c r="E1529" s="30"/>
      <c r="F1529" s="13"/>
      <c r="G1529" s="13"/>
      <c r="H1529" s="13"/>
      <c r="I1529" s="14"/>
      <c r="K1529" s="285"/>
      <c r="L1529" s="319"/>
    </row>
    <row r="1530" spans="1:12" s="25" customFormat="1">
      <c r="A1530" s="15"/>
      <c r="B1530" s="30"/>
      <c r="C1530" s="169"/>
      <c r="D1530" s="31"/>
      <c r="E1530" s="30"/>
      <c r="F1530" s="13"/>
      <c r="G1530" s="13"/>
      <c r="H1530" s="13"/>
      <c r="I1530" s="14"/>
      <c r="K1530" s="285"/>
      <c r="L1530" s="319"/>
    </row>
    <row r="1531" spans="1:12" s="25" customFormat="1">
      <c r="A1531" s="15"/>
      <c r="B1531" s="30"/>
      <c r="C1531" s="169"/>
      <c r="D1531" s="31"/>
      <c r="E1531" s="30"/>
      <c r="F1531" s="13"/>
      <c r="G1531" s="13"/>
      <c r="H1531" s="13"/>
      <c r="I1531" s="14"/>
      <c r="K1531" s="285"/>
      <c r="L1531" s="319"/>
    </row>
    <row r="1532" spans="1:12" s="25" customFormat="1">
      <c r="A1532" s="15"/>
      <c r="B1532" s="30"/>
      <c r="C1532" s="169"/>
      <c r="D1532" s="31"/>
      <c r="E1532" s="30"/>
      <c r="F1532" s="13"/>
      <c r="G1532" s="13"/>
      <c r="H1532" s="13"/>
      <c r="I1532" s="14"/>
      <c r="K1532" s="285"/>
      <c r="L1532" s="319"/>
    </row>
    <row r="1533" spans="1:12" s="25" customFormat="1">
      <c r="A1533" s="15"/>
      <c r="B1533" s="30"/>
      <c r="C1533" s="169"/>
      <c r="D1533" s="31"/>
      <c r="E1533" s="30"/>
      <c r="F1533" s="13"/>
      <c r="G1533" s="13"/>
      <c r="H1533" s="13"/>
      <c r="I1533" s="14"/>
      <c r="K1533" s="285"/>
      <c r="L1533" s="319"/>
    </row>
    <row r="1534" spans="1:12" s="25" customFormat="1">
      <c r="A1534" s="15"/>
      <c r="B1534" s="30"/>
      <c r="C1534" s="169"/>
      <c r="D1534" s="31"/>
      <c r="E1534" s="30"/>
      <c r="F1534" s="13"/>
      <c r="G1534" s="13"/>
      <c r="H1534" s="13"/>
      <c r="I1534" s="14"/>
      <c r="K1534" s="285"/>
      <c r="L1534" s="319"/>
    </row>
    <row r="1535" spans="1:12" s="25" customFormat="1">
      <c r="A1535" s="15"/>
      <c r="B1535" s="30"/>
      <c r="C1535" s="169"/>
      <c r="D1535" s="31"/>
      <c r="E1535" s="30"/>
      <c r="F1535" s="13"/>
      <c r="G1535" s="13"/>
      <c r="H1535" s="13"/>
      <c r="I1535" s="14"/>
      <c r="K1535" s="285"/>
      <c r="L1535" s="319"/>
    </row>
    <row r="1536" spans="1:12" s="25" customFormat="1">
      <c r="A1536" s="15"/>
      <c r="B1536" s="30"/>
      <c r="C1536" s="169"/>
      <c r="D1536" s="31"/>
      <c r="E1536" s="30"/>
      <c r="F1536" s="13"/>
      <c r="G1536" s="13"/>
      <c r="H1536" s="13"/>
      <c r="I1536" s="14"/>
      <c r="K1536" s="285"/>
      <c r="L1536" s="319"/>
    </row>
    <row r="1537" spans="1:12" s="25" customFormat="1">
      <c r="A1537" s="15"/>
      <c r="B1537" s="30"/>
      <c r="C1537" s="169"/>
      <c r="D1537" s="31"/>
      <c r="E1537" s="30"/>
      <c r="F1537" s="13"/>
      <c r="G1537" s="13"/>
      <c r="H1537" s="13"/>
      <c r="I1537" s="14"/>
      <c r="K1537" s="285"/>
      <c r="L1537" s="319"/>
    </row>
    <row r="1538" spans="1:12" s="25" customFormat="1">
      <c r="A1538" s="15"/>
      <c r="B1538" s="30"/>
      <c r="C1538" s="169"/>
      <c r="D1538" s="31"/>
      <c r="E1538" s="30"/>
      <c r="F1538" s="13"/>
      <c r="G1538" s="13"/>
      <c r="H1538" s="13"/>
      <c r="I1538" s="14"/>
      <c r="K1538" s="285"/>
      <c r="L1538" s="319"/>
    </row>
    <row r="1539" spans="1:12" s="25" customFormat="1">
      <c r="A1539" s="15"/>
      <c r="B1539" s="30"/>
      <c r="C1539" s="169"/>
      <c r="D1539" s="31"/>
      <c r="E1539" s="30"/>
      <c r="F1539" s="13"/>
      <c r="G1539" s="13"/>
      <c r="H1539" s="13"/>
      <c r="I1539" s="14"/>
      <c r="K1539" s="285"/>
      <c r="L1539" s="319"/>
    </row>
    <row r="1540" spans="1:12" s="25" customFormat="1">
      <c r="A1540" s="15"/>
      <c r="B1540" s="30"/>
      <c r="C1540" s="169"/>
      <c r="D1540" s="31"/>
      <c r="E1540" s="30"/>
      <c r="F1540" s="13"/>
      <c r="G1540" s="13"/>
      <c r="H1540" s="13"/>
      <c r="I1540" s="14"/>
      <c r="K1540" s="285"/>
      <c r="L1540" s="319"/>
    </row>
    <row r="1541" spans="1:12" s="25" customFormat="1">
      <c r="A1541" s="15"/>
      <c r="B1541" s="30"/>
      <c r="C1541" s="169"/>
      <c r="D1541" s="31"/>
      <c r="E1541" s="30"/>
      <c r="F1541" s="13"/>
      <c r="G1541" s="13"/>
      <c r="H1541" s="13"/>
      <c r="I1541" s="14"/>
      <c r="K1541" s="285"/>
      <c r="L1541" s="319"/>
    </row>
    <row r="1542" spans="1:12" s="25" customFormat="1">
      <c r="A1542" s="15"/>
      <c r="B1542" s="30"/>
      <c r="C1542" s="169"/>
      <c r="D1542" s="31"/>
      <c r="E1542" s="30"/>
      <c r="F1542" s="13"/>
      <c r="G1542" s="13"/>
      <c r="H1542" s="13"/>
      <c r="I1542" s="14"/>
      <c r="K1542" s="285"/>
      <c r="L1542" s="319"/>
    </row>
    <row r="1543" spans="1:12" s="25" customFormat="1">
      <c r="A1543" s="15"/>
      <c r="B1543" s="30"/>
      <c r="C1543" s="169"/>
      <c r="D1543" s="31"/>
      <c r="E1543" s="30"/>
      <c r="F1543" s="13"/>
      <c r="G1543" s="13"/>
      <c r="H1543" s="13"/>
      <c r="I1543" s="14"/>
      <c r="K1543" s="285"/>
      <c r="L1543" s="319"/>
    </row>
    <row r="1544" spans="1:12" s="25" customFormat="1">
      <c r="A1544" s="15"/>
      <c r="B1544" s="30"/>
      <c r="C1544" s="169"/>
      <c r="D1544" s="31"/>
      <c r="E1544" s="30"/>
      <c r="F1544" s="13"/>
      <c r="G1544" s="13"/>
      <c r="H1544" s="13"/>
      <c r="I1544" s="14"/>
      <c r="K1544" s="285"/>
      <c r="L1544" s="319"/>
    </row>
    <row r="1545" spans="1:12" s="25" customFormat="1">
      <c r="A1545" s="15"/>
      <c r="B1545" s="30"/>
      <c r="C1545" s="169"/>
      <c r="D1545" s="31"/>
      <c r="E1545" s="30"/>
      <c r="F1545" s="13"/>
      <c r="G1545" s="13"/>
      <c r="H1545" s="13"/>
      <c r="I1545" s="14"/>
      <c r="K1545" s="285"/>
      <c r="L1545" s="319"/>
    </row>
    <row r="1546" spans="1:12" s="25" customFormat="1">
      <c r="A1546" s="15"/>
      <c r="B1546" s="30"/>
      <c r="C1546" s="169"/>
      <c r="D1546" s="31"/>
      <c r="E1546" s="30"/>
      <c r="F1546" s="13"/>
      <c r="G1546" s="13"/>
      <c r="H1546" s="13"/>
      <c r="I1546" s="14"/>
      <c r="K1546" s="285"/>
      <c r="L1546" s="319"/>
    </row>
    <row r="1547" spans="1:12" s="25" customFormat="1">
      <c r="A1547" s="15"/>
      <c r="B1547" s="30"/>
      <c r="C1547" s="169"/>
      <c r="D1547" s="31"/>
      <c r="E1547" s="30"/>
      <c r="F1547" s="13"/>
      <c r="G1547" s="13"/>
      <c r="H1547" s="13"/>
      <c r="I1547" s="14"/>
      <c r="K1547" s="285"/>
      <c r="L1547" s="319"/>
    </row>
    <row r="1548" spans="1:12" s="25" customFormat="1">
      <c r="A1548" s="15"/>
      <c r="B1548" s="30"/>
      <c r="C1548" s="169"/>
      <c r="D1548" s="31"/>
      <c r="E1548" s="30"/>
      <c r="F1548" s="13"/>
      <c r="G1548" s="13"/>
      <c r="H1548" s="13"/>
      <c r="I1548" s="14"/>
      <c r="K1548" s="285"/>
      <c r="L1548" s="319"/>
    </row>
    <row r="1549" spans="1:12" s="25" customFormat="1">
      <c r="A1549" s="15"/>
      <c r="B1549" s="30"/>
      <c r="C1549" s="169"/>
      <c r="D1549" s="31"/>
      <c r="E1549" s="30"/>
      <c r="F1549" s="13"/>
      <c r="G1549" s="13"/>
      <c r="H1549" s="13"/>
      <c r="I1549" s="14"/>
      <c r="K1549" s="285"/>
      <c r="L1549" s="319"/>
    </row>
    <row r="1550" spans="1:12" s="25" customFormat="1">
      <c r="A1550" s="15"/>
      <c r="B1550" s="30"/>
      <c r="C1550" s="169"/>
      <c r="D1550" s="31"/>
      <c r="E1550" s="30"/>
      <c r="F1550" s="13"/>
      <c r="G1550" s="13"/>
      <c r="H1550" s="13"/>
      <c r="I1550" s="14"/>
      <c r="K1550" s="285"/>
      <c r="L1550" s="319"/>
    </row>
    <row r="1551" spans="1:12" s="25" customFormat="1">
      <c r="A1551" s="15"/>
      <c r="B1551" s="30"/>
      <c r="C1551" s="169"/>
      <c r="D1551" s="31"/>
      <c r="E1551" s="30"/>
      <c r="F1551" s="13"/>
      <c r="G1551" s="13"/>
      <c r="H1551" s="13"/>
      <c r="I1551" s="14"/>
      <c r="K1551" s="285"/>
      <c r="L1551" s="319"/>
    </row>
    <row r="1552" spans="1:12" s="25" customFormat="1">
      <c r="A1552" s="15"/>
      <c r="B1552" s="30"/>
      <c r="C1552" s="169"/>
      <c r="D1552" s="31"/>
      <c r="E1552" s="30"/>
      <c r="F1552" s="13"/>
      <c r="G1552" s="13"/>
      <c r="H1552" s="13"/>
      <c r="I1552" s="14"/>
      <c r="K1552" s="285"/>
      <c r="L1552" s="319"/>
    </row>
    <row r="1553" spans="1:12" s="25" customFormat="1">
      <c r="A1553" s="15"/>
      <c r="B1553" s="30"/>
      <c r="C1553" s="169"/>
      <c r="D1553" s="31"/>
      <c r="E1553" s="30"/>
      <c r="F1553" s="13"/>
      <c r="G1553" s="13"/>
      <c r="H1553" s="13"/>
      <c r="I1553" s="14"/>
      <c r="K1553" s="285"/>
      <c r="L1553" s="319"/>
    </row>
    <row r="1554" spans="1:12" s="25" customFormat="1">
      <c r="A1554" s="15"/>
      <c r="B1554" s="30"/>
      <c r="C1554" s="169"/>
      <c r="D1554" s="31"/>
      <c r="E1554" s="30"/>
      <c r="F1554" s="13"/>
      <c r="G1554" s="13"/>
      <c r="H1554" s="13"/>
      <c r="I1554" s="14"/>
      <c r="K1554" s="285"/>
      <c r="L1554" s="319"/>
    </row>
    <row r="1555" spans="1:12" s="25" customFormat="1">
      <c r="A1555" s="15"/>
      <c r="B1555" s="30"/>
      <c r="C1555" s="169"/>
      <c r="D1555" s="31"/>
      <c r="E1555" s="30"/>
      <c r="F1555" s="13"/>
      <c r="G1555" s="13"/>
      <c r="H1555" s="13"/>
      <c r="I1555" s="14"/>
      <c r="K1555" s="285"/>
      <c r="L1555" s="319"/>
    </row>
    <row r="1556" spans="1:12" s="25" customFormat="1">
      <c r="A1556" s="15"/>
      <c r="B1556" s="30"/>
      <c r="C1556" s="169"/>
      <c r="D1556" s="31"/>
      <c r="E1556" s="30"/>
      <c r="F1556" s="13"/>
      <c r="G1556" s="13"/>
      <c r="H1556" s="13"/>
      <c r="I1556" s="14"/>
      <c r="K1556" s="285"/>
      <c r="L1556" s="319"/>
    </row>
    <row r="1557" spans="1:12" s="25" customFormat="1">
      <c r="A1557" s="15"/>
      <c r="B1557" s="30"/>
      <c r="C1557" s="169"/>
      <c r="D1557" s="31"/>
      <c r="E1557" s="30"/>
      <c r="F1557" s="13"/>
      <c r="G1557" s="13"/>
      <c r="H1557" s="13"/>
      <c r="I1557" s="14"/>
      <c r="K1557" s="285"/>
      <c r="L1557" s="319"/>
    </row>
    <row r="1558" spans="1:12" s="25" customFormat="1">
      <c r="A1558" s="15"/>
      <c r="B1558" s="30"/>
      <c r="C1558" s="169"/>
      <c r="D1558" s="31"/>
      <c r="E1558" s="30"/>
      <c r="F1558" s="13"/>
      <c r="G1558" s="13"/>
      <c r="H1558" s="13"/>
      <c r="I1558" s="14"/>
      <c r="K1558" s="285"/>
      <c r="L1558" s="319"/>
    </row>
    <row r="1559" spans="1:12" s="25" customFormat="1">
      <c r="A1559" s="15"/>
      <c r="B1559" s="30"/>
      <c r="C1559" s="169"/>
      <c r="D1559" s="31"/>
      <c r="E1559" s="30"/>
      <c r="F1559" s="13"/>
      <c r="G1559" s="13"/>
      <c r="H1559" s="13"/>
      <c r="I1559" s="14"/>
      <c r="K1559" s="285"/>
      <c r="L1559" s="319"/>
    </row>
    <row r="1560" spans="1:12" s="25" customFormat="1">
      <c r="A1560" s="15"/>
      <c r="B1560" s="30"/>
      <c r="C1560" s="169"/>
      <c r="D1560" s="31"/>
      <c r="E1560" s="30"/>
      <c r="F1560" s="13"/>
      <c r="G1560" s="13"/>
      <c r="H1560" s="13"/>
      <c r="I1560" s="14"/>
      <c r="K1560" s="285"/>
      <c r="L1560" s="319"/>
    </row>
    <row r="1561" spans="1:12" s="25" customFormat="1">
      <c r="A1561" s="15"/>
      <c r="B1561" s="30"/>
      <c r="C1561" s="169"/>
      <c r="D1561" s="31"/>
      <c r="E1561" s="30"/>
      <c r="F1561" s="13"/>
      <c r="G1561" s="13"/>
      <c r="H1561" s="13"/>
      <c r="I1561" s="14"/>
      <c r="K1561" s="285"/>
      <c r="L1561" s="319"/>
    </row>
    <row r="1562" spans="1:12" s="25" customFormat="1">
      <c r="A1562" s="15"/>
      <c r="B1562" s="30"/>
      <c r="C1562" s="169"/>
      <c r="D1562" s="31"/>
      <c r="E1562" s="30"/>
      <c r="F1562" s="13"/>
      <c r="G1562" s="13"/>
      <c r="H1562" s="13"/>
      <c r="I1562" s="14"/>
      <c r="K1562" s="285"/>
      <c r="L1562" s="319"/>
    </row>
    <row r="1563" spans="1:12" s="25" customFormat="1">
      <c r="A1563" s="15"/>
      <c r="B1563" s="30"/>
      <c r="C1563" s="169"/>
      <c r="D1563" s="31"/>
      <c r="E1563" s="30"/>
      <c r="F1563" s="13"/>
      <c r="G1563" s="13"/>
      <c r="H1563" s="13"/>
      <c r="I1563" s="14"/>
      <c r="K1563" s="285"/>
      <c r="L1563" s="319"/>
    </row>
    <row r="1564" spans="1:12" s="25" customFormat="1">
      <c r="A1564" s="15"/>
      <c r="B1564" s="30"/>
      <c r="C1564" s="169"/>
      <c r="D1564" s="31"/>
      <c r="E1564" s="30"/>
      <c r="F1564" s="13"/>
      <c r="G1564" s="13"/>
      <c r="H1564" s="13"/>
      <c r="I1564" s="14"/>
      <c r="K1564" s="285"/>
      <c r="L1564" s="319"/>
    </row>
    <row r="1565" spans="1:12" s="25" customFormat="1">
      <c r="A1565" s="15"/>
      <c r="B1565" s="30"/>
      <c r="C1565" s="169"/>
      <c r="D1565" s="31"/>
      <c r="E1565" s="30"/>
      <c r="F1565" s="13"/>
      <c r="G1565" s="13"/>
      <c r="H1565" s="13"/>
      <c r="I1565" s="14"/>
      <c r="K1565" s="285"/>
      <c r="L1565" s="319"/>
    </row>
    <row r="1566" spans="1:12" s="25" customFormat="1">
      <c r="A1566" s="15"/>
      <c r="B1566" s="30"/>
      <c r="C1566" s="169"/>
      <c r="D1566" s="31"/>
      <c r="E1566" s="30"/>
      <c r="F1566" s="13"/>
      <c r="G1566" s="13"/>
      <c r="H1566" s="13"/>
      <c r="I1566" s="14"/>
      <c r="K1566" s="285"/>
      <c r="L1566" s="319"/>
    </row>
    <row r="1567" spans="1:12" s="25" customFormat="1">
      <c r="A1567" s="15"/>
      <c r="B1567" s="30"/>
      <c r="C1567" s="169"/>
      <c r="D1567" s="31"/>
      <c r="E1567" s="30"/>
      <c r="F1567" s="13"/>
      <c r="G1567" s="13"/>
      <c r="H1567" s="13"/>
      <c r="I1567" s="14"/>
      <c r="K1567" s="285"/>
      <c r="L1567" s="319"/>
    </row>
    <row r="1568" spans="1:12" s="25" customFormat="1">
      <c r="A1568" s="15"/>
      <c r="B1568" s="30"/>
      <c r="C1568" s="169"/>
      <c r="D1568" s="31"/>
      <c r="E1568" s="30"/>
      <c r="F1568" s="13"/>
      <c r="G1568" s="13"/>
      <c r="H1568" s="13"/>
      <c r="I1568" s="14"/>
      <c r="K1568" s="285"/>
      <c r="L1568" s="319"/>
    </row>
    <row r="1569" spans="1:12" s="25" customFormat="1">
      <c r="A1569" s="15"/>
      <c r="B1569" s="30"/>
      <c r="C1569" s="169"/>
      <c r="D1569" s="31"/>
      <c r="E1569" s="30"/>
      <c r="F1569" s="13"/>
      <c r="G1569" s="13"/>
      <c r="H1569" s="13"/>
      <c r="I1569" s="14"/>
      <c r="K1569" s="285"/>
      <c r="L1569" s="319"/>
    </row>
    <row r="1570" spans="1:12" s="25" customFormat="1">
      <c r="A1570" s="15"/>
      <c r="B1570" s="30"/>
      <c r="C1570" s="169"/>
      <c r="D1570" s="31"/>
      <c r="E1570" s="30"/>
      <c r="F1570" s="13"/>
      <c r="G1570" s="13"/>
      <c r="H1570" s="13"/>
      <c r="I1570" s="14"/>
      <c r="K1570" s="285"/>
      <c r="L1570" s="319"/>
    </row>
    <row r="1571" spans="1:12" s="25" customFormat="1">
      <c r="A1571" s="15"/>
      <c r="B1571" s="30"/>
      <c r="C1571" s="169"/>
      <c r="D1571" s="31"/>
      <c r="E1571" s="30"/>
      <c r="F1571" s="13"/>
      <c r="G1571" s="13"/>
      <c r="H1571" s="13"/>
      <c r="I1571" s="14"/>
      <c r="K1571" s="285"/>
      <c r="L1571" s="319"/>
    </row>
    <row r="1572" spans="1:12" s="25" customFormat="1">
      <c r="A1572" s="15"/>
      <c r="B1572" s="30"/>
      <c r="C1572" s="169"/>
      <c r="D1572" s="31"/>
      <c r="E1572" s="30"/>
      <c r="F1572" s="13"/>
      <c r="G1572" s="13"/>
      <c r="H1572" s="13"/>
      <c r="I1572" s="14"/>
      <c r="K1572" s="285"/>
      <c r="L1572" s="319"/>
    </row>
    <row r="1573" spans="1:12" s="25" customFormat="1">
      <c r="A1573" s="15"/>
      <c r="B1573" s="30"/>
      <c r="C1573" s="169"/>
      <c r="D1573" s="31"/>
      <c r="E1573" s="30"/>
      <c r="F1573" s="13"/>
      <c r="G1573" s="13"/>
      <c r="H1573" s="13"/>
      <c r="I1573" s="14"/>
      <c r="K1573" s="285"/>
      <c r="L1573" s="319"/>
    </row>
    <row r="1574" spans="1:12" s="25" customFormat="1">
      <c r="A1574" s="15"/>
      <c r="B1574" s="30"/>
      <c r="C1574" s="169"/>
      <c r="D1574" s="31"/>
      <c r="E1574" s="30"/>
      <c r="F1574" s="13"/>
      <c r="G1574" s="13"/>
      <c r="H1574" s="13"/>
      <c r="I1574" s="14"/>
      <c r="K1574" s="285"/>
      <c r="L1574" s="319"/>
    </row>
    <row r="1575" spans="1:12" s="25" customFormat="1">
      <c r="A1575" s="15"/>
      <c r="B1575" s="30"/>
      <c r="C1575" s="169"/>
      <c r="D1575" s="31"/>
      <c r="E1575" s="30"/>
      <c r="F1575" s="13"/>
      <c r="G1575" s="13"/>
      <c r="H1575" s="13"/>
      <c r="I1575" s="14"/>
      <c r="K1575" s="285"/>
      <c r="L1575" s="319"/>
    </row>
    <row r="1576" spans="1:12" s="25" customFormat="1">
      <c r="A1576" s="15"/>
      <c r="B1576" s="30"/>
      <c r="C1576" s="169"/>
      <c r="D1576" s="31"/>
      <c r="E1576" s="30"/>
      <c r="F1576" s="13"/>
      <c r="G1576" s="13"/>
      <c r="H1576" s="13"/>
      <c r="I1576" s="14"/>
      <c r="K1576" s="285"/>
      <c r="L1576" s="319"/>
    </row>
    <row r="1577" spans="1:12" s="25" customFormat="1">
      <c r="A1577" s="15"/>
      <c r="B1577" s="30"/>
      <c r="C1577" s="169"/>
      <c r="D1577" s="31"/>
      <c r="E1577" s="30"/>
      <c r="F1577" s="13"/>
      <c r="G1577" s="13"/>
      <c r="H1577" s="13"/>
      <c r="I1577" s="14"/>
      <c r="K1577" s="285"/>
      <c r="L1577" s="319"/>
    </row>
    <row r="1578" spans="1:12" s="25" customFormat="1">
      <c r="A1578" s="15"/>
      <c r="B1578" s="30"/>
      <c r="C1578" s="169"/>
      <c r="D1578" s="31"/>
      <c r="E1578" s="30"/>
      <c r="F1578" s="13"/>
      <c r="G1578" s="13"/>
      <c r="H1578" s="13"/>
      <c r="I1578" s="14"/>
      <c r="K1578" s="285"/>
      <c r="L1578" s="319"/>
    </row>
    <row r="1579" spans="1:12" s="25" customFormat="1">
      <c r="A1579" s="15"/>
      <c r="B1579" s="30"/>
      <c r="C1579" s="169"/>
      <c r="D1579" s="31"/>
      <c r="E1579" s="30"/>
      <c r="F1579" s="13"/>
      <c r="G1579" s="13"/>
      <c r="H1579" s="13"/>
      <c r="I1579" s="14"/>
      <c r="K1579" s="285"/>
      <c r="L1579" s="319"/>
    </row>
    <row r="1580" spans="1:12" s="25" customFormat="1">
      <c r="A1580" s="15"/>
      <c r="B1580" s="30"/>
      <c r="C1580" s="169"/>
      <c r="D1580" s="31"/>
      <c r="E1580" s="30"/>
      <c r="F1580" s="13"/>
      <c r="G1580" s="13"/>
      <c r="H1580" s="13"/>
      <c r="I1580" s="14"/>
      <c r="K1580" s="285"/>
      <c r="L1580" s="319"/>
    </row>
    <row r="1581" spans="1:12" s="25" customFormat="1">
      <c r="A1581" s="15"/>
      <c r="B1581" s="30"/>
      <c r="C1581" s="169"/>
      <c r="D1581" s="31"/>
      <c r="E1581" s="30"/>
      <c r="F1581" s="13"/>
      <c r="G1581" s="13"/>
      <c r="H1581" s="13"/>
      <c r="I1581" s="14"/>
      <c r="K1581" s="285"/>
      <c r="L1581" s="319"/>
    </row>
    <row r="1582" spans="1:12" s="25" customFormat="1">
      <c r="A1582" s="15"/>
      <c r="B1582" s="30"/>
      <c r="C1582" s="169"/>
      <c r="D1582" s="31"/>
      <c r="E1582" s="30"/>
      <c r="F1582" s="13"/>
      <c r="G1582" s="13"/>
      <c r="H1582" s="13"/>
      <c r="I1582" s="14"/>
      <c r="K1582" s="285"/>
      <c r="L1582" s="319"/>
    </row>
    <row r="1583" spans="1:12" s="25" customFormat="1">
      <c r="A1583" s="15"/>
      <c r="B1583" s="30"/>
      <c r="C1583" s="169"/>
      <c r="D1583" s="31"/>
      <c r="E1583" s="30"/>
      <c r="F1583" s="13"/>
      <c r="G1583" s="13"/>
      <c r="H1583" s="13"/>
      <c r="I1583" s="14"/>
      <c r="K1583" s="285"/>
      <c r="L1583" s="319"/>
    </row>
    <row r="1584" spans="1:12" s="25" customFormat="1">
      <c r="A1584" s="15"/>
      <c r="B1584" s="30"/>
      <c r="C1584" s="169"/>
      <c r="D1584" s="31"/>
      <c r="E1584" s="30"/>
      <c r="F1584" s="13"/>
      <c r="G1584" s="13"/>
      <c r="H1584" s="13"/>
      <c r="I1584" s="14"/>
      <c r="K1584" s="285"/>
      <c r="L1584" s="319"/>
    </row>
    <row r="1585" spans="1:12" s="25" customFormat="1">
      <c r="A1585" s="15"/>
      <c r="B1585" s="30"/>
      <c r="C1585" s="169"/>
      <c r="D1585" s="31"/>
      <c r="E1585" s="30"/>
      <c r="F1585" s="13"/>
      <c r="G1585" s="13"/>
      <c r="H1585" s="13"/>
      <c r="I1585" s="14"/>
      <c r="K1585" s="285"/>
      <c r="L1585" s="319"/>
    </row>
    <row r="1586" spans="1:12" s="25" customFormat="1">
      <c r="A1586" s="15"/>
      <c r="B1586" s="30"/>
      <c r="C1586" s="169"/>
      <c r="D1586" s="31"/>
      <c r="E1586" s="30"/>
      <c r="F1586" s="13"/>
      <c r="G1586" s="13"/>
      <c r="H1586" s="13"/>
      <c r="I1586" s="14"/>
      <c r="K1586" s="285"/>
      <c r="L1586" s="319"/>
    </row>
    <row r="1587" spans="1:12" s="25" customFormat="1">
      <c r="A1587" s="15"/>
      <c r="B1587" s="30"/>
      <c r="C1587" s="169"/>
      <c r="D1587" s="31"/>
      <c r="E1587" s="30"/>
      <c r="F1587" s="13"/>
      <c r="G1587" s="13"/>
      <c r="H1587" s="13"/>
      <c r="I1587" s="14"/>
      <c r="K1587" s="285"/>
      <c r="L1587" s="319"/>
    </row>
    <row r="1588" spans="1:12" s="25" customFormat="1">
      <c r="A1588" s="15"/>
      <c r="B1588" s="30"/>
      <c r="C1588" s="169"/>
      <c r="D1588" s="31"/>
      <c r="E1588" s="30"/>
      <c r="F1588" s="13"/>
      <c r="G1588" s="13"/>
      <c r="H1588" s="13"/>
      <c r="I1588" s="14"/>
      <c r="K1588" s="285"/>
      <c r="L1588" s="319"/>
    </row>
    <row r="1589" spans="1:12" s="25" customFormat="1">
      <c r="A1589" s="15"/>
      <c r="B1589" s="30"/>
      <c r="C1589" s="169"/>
      <c r="D1589" s="31"/>
      <c r="E1589" s="30"/>
      <c r="F1589" s="13"/>
      <c r="G1589" s="13"/>
      <c r="H1589" s="13"/>
      <c r="I1589" s="14"/>
      <c r="K1589" s="285"/>
      <c r="L1589" s="319"/>
    </row>
    <row r="1590" spans="1:12" s="25" customFormat="1">
      <c r="A1590" s="15"/>
      <c r="B1590" s="30"/>
      <c r="C1590" s="169"/>
      <c r="D1590" s="31"/>
      <c r="E1590" s="30"/>
      <c r="F1590" s="13"/>
      <c r="G1590" s="13"/>
      <c r="H1590" s="13"/>
      <c r="I1590" s="14"/>
      <c r="K1590" s="285"/>
      <c r="L1590" s="319"/>
    </row>
    <row r="1591" spans="1:12" s="25" customFormat="1">
      <c r="A1591" s="15"/>
      <c r="B1591" s="30"/>
      <c r="C1591" s="169"/>
      <c r="D1591" s="31"/>
      <c r="E1591" s="30"/>
      <c r="F1591" s="13"/>
      <c r="G1591" s="13"/>
      <c r="H1591" s="13"/>
      <c r="I1591" s="14"/>
      <c r="K1591" s="285"/>
      <c r="L1591" s="319"/>
    </row>
    <row r="1592" spans="1:12" s="25" customFormat="1">
      <c r="A1592" s="15"/>
      <c r="B1592" s="30"/>
      <c r="C1592" s="169"/>
      <c r="D1592" s="31"/>
      <c r="E1592" s="30"/>
      <c r="F1592" s="13"/>
      <c r="G1592" s="13"/>
      <c r="H1592" s="13"/>
      <c r="I1592" s="14"/>
      <c r="K1592" s="285"/>
      <c r="L1592" s="319"/>
    </row>
    <row r="1593" spans="1:12" s="25" customFormat="1">
      <c r="A1593" s="15"/>
      <c r="B1593" s="30"/>
      <c r="C1593" s="169"/>
      <c r="D1593" s="31"/>
      <c r="E1593" s="30"/>
      <c r="F1593" s="13"/>
      <c r="G1593" s="13"/>
      <c r="H1593" s="13"/>
      <c r="I1593" s="14"/>
      <c r="K1593" s="285"/>
      <c r="L1593" s="319"/>
    </row>
    <row r="1594" spans="1:12" s="25" customFormat="1">
      <c r="A1594" s="15"/>
      <c r="B1594" s="30"/>
      <c r="C1594" s="169"/>
      <c r="D1594" s="31"/>
      <c r="E1594" s="30"/>
      <c r="F1594" s="13"/>
      <c r="G1594" s="13"/>
      <c r="H1594" s="13"/>
      <c r="I1594" s="14"/>
      <c r="K1594" s="285"/>
      <c r="L1594" s="319"/>
    </row>
    <row r="1595" spans="1:12" s="25" customFormat="1">
      <c r="A1595" s="15"/>
      <c r="B1595" s="30"/>
      <c r="C1595" s="169"/>
      <c r="D1595" s="31"/>
      <c r="E1595" s="30"/>
      <c r="F1595" s="13"/>
      <c r="G1595" s="13"/>
      <c r="H1595" s="13"/>
      <c r="I1595" s="14"/>
      <c r="K1595" s="285"/>
      <c r="L1595" s="319"/>
    </row>
    <row r="1596" spans="1:12" s="25" customFormat="1">
      <c r="A1596" s="15"/>
      <c r="B1596" s="30"/>
      <c r="C1596" s="169"/>
      <c r="D1596" s="31"/>
      <c r="E1596" s="30"/>
      <c r="F1596" s="13"/>
      <c r="G1596" s="13"/>
      <c r="H1596" s="13"/>
      <c r="I1596" s="14"/>
      <c r="K1596" s="285"/>
      <c r="L1596" s="319"/>
    </row>
    <row r="1597" spans="1:12" s="25" customFormat="1">
      <c r="A1597" s="15"/>
      <c r="B1597" s="30"/>
      <c r="C1597" s="169"/>
      <c r="D1597" s="31"/>
      <c r="E1597" s="30"/>
      <c r="F1597" s="13"/>
      <c r="G1597" s="13"/>
      <c r="H1597" s="13"/>
      <c r="I1597" s="14"/>
      <c r="K1597" s="285"/>
      <c r="L1597" s="319"/>
    </row>
    <row r="1598" spans="1:12" s="25" customFormat="1">
      <c r="A1598" s="15"/>
      <c r="B1598" s="30"/>
      <c r="C1598" s="169"/>
      <c r="D1598" s="31"/>
      <c r="E1598" s="30"/>
      <c r="F1598" s="13"/>
      <c r="G1598" s="13"/>
      <c r="H1598" s="13"/>
      <c r="I1598" s="14"/>
      <c r="K1598" s="285"/>
      <c r="L1598" s="319"/>
    </row>
    <row r="1599" spans="1:12" s="25" customFormat="1">
      <c r="A1599" s="15"/>
      <c r="B1599" s="30"/>
      <c r="C1599" s="169"/>
      <c r="D1599" s="31"/>
      <c r="E1599" s="30"/>
      <c r="F1599" s="13"/>
      <c r="G1599" s="13"/>
      <c r="H1599" s="13"/>
      <c r="I1599" s="14"/>
      <c r="K1599" s="285"/>
      <c r="L1599" s="319"/>
    </row>
    <row r="1600" spans="1:12" s="25" customFormat="1">
      <c r="A1600" s="15"/>
      <c r="B1600" s="30"/>
      <c r="C1600" s="169"/>
      <c r="D1600" s="31"/>
      <c r="E1600" s="30"/>
      <c r="F1600" s="13"/>
      <c r="G1600" s="13"/>
      <c r="H1600" s="13"/>
      <c r="I1600" s="14"/>
      <c r="K1600" s="285"/>
      <c r="L1600" s="319"/>
    </row>
    <row r="1601" spans="1:12" s="25" customFormat="1">
      <c r="A1601" s="15"/>
      <c r="B1601" s="30"/>
      <c r="C1601" s="169"/>
      <c r="D1601" s="31"/>
      <c r="E1601" s="30"/>
      <c r="F1601" s="13"/>
      <c r="G1601" s="13"/>
      <c r="H1601" s="13"/>
      <c r="I1601" s="14"/>
      <c r="K1601" s="285"/>
      <c r="L1601" s="319"/>
    </row>
    <row r="1602" spans="1:12" s="25" customFormat="1">
      <c r="A1602" s="15"/>
      <c r="B1602" s="30"/>
      <c r="C1602" s="169"/>
      <c r="D1602" s="31"/>
      <c r="E1602" s="30"/>
      <c r="F1602" s="13"/>
      <c r="G1602" s="13"/>
      <c r="H1602" s="13"/>
      <c r="I1602" s="14"/>
      <c r="K1602" s="285"/>
      <c r="L1602" s="319"/>
    </row>
    <row r="1603" spans="1:12" s="25" customFormat="1">
      <c r="A1603" s="15"/>
      <c r="B1603" s="30"/>
      <c r="C1603" s="169"/>
      <c r="D1603" s="31"/>
      <c r="E1603" s="30"/>
      <c r="F1603" s="13"/>
      <c r="G1603" s="13"/>
      <c r="H1603" s="13"/>
      <c r="I1603" s="14"/>
      <c r="K1603" s="285"/>
      <c r="L1603" s="319"/>
    </row>
    <row r="1604" spans="1:12" s="25" customFormat="1">
      <c r="A1604" s="15"/>
      <c r="B1604" s="30"/>
      <c r="C1604" s="169"/>
      <c r="D1604" s="31"/>
      <c r="E1604" s="30"/>
      <c r="F1604" s="13"/>
      <c r="G1604" s="13"/>
      <c r="H1604" s="13"/>
      <c r="I1604" s="14"/>
      <c r="K1604" s="285"/>
      <c r="L1604" s="319"/>
    </row>
    <row r="1605" spans="1:12" s="25" customFormat="1">
      <c r="A1605" s="15"/>
      <c r="B1605" s="30"/>
      <c r="C1605" s="169"/>
      <c r="D1605" s="31"/>
      <c r="E1605" s="30"/>
      <c r="F1605" s="13"/>
      <c r="G1605" s="13"/>
      <c r="H1605" s="13"/>
      <c r="I1605" s="14"/>
      <c r="K1605" s="285"/>
      <c r="L1605" s="319"/>
    </row>
    <row r="1606" spans="1:12" s="25" customFormat="1">
      <c r="A1606" s="15"/>
      <c r="B1606" s="30"/>
      <c r="C1606" s="169"/>
      <c r="D1606" s="31"/>
      <c r="E1606" s="30"/>
      <c r="F1606" s="13"/>
      <c r="G1606" s="13"/>
      <c r="H1606" s="13"/>
      <c r="I1606" s="14"/>
      <c r="K1606" s="285"/>
      <c r="L1606" s="319"/>
    </row>
    <row r="1607" spans="1:12" s="25" customFormat="1">
      <c r="A1607" s="15"/>
      <c r="B1607" s="30"/>
      <c r="C1607" s="169"/>
      <c r="D1607" s="31"/>
      <c r="E1607" s="30"/>
      <c r="F1607" s="13"/>
      <c r="G1607" s="13"/>
      <c r="H1607" s="13"/>
      <c r="I1607" s="14"/>
      <c r="K1607" s="285"/>
      <c r="L1607" s="319"/>
    </row>
    <row r="1608" spans="1:12" s="25" customFormat="1">
      <c r="A1608" s="15"/>
      <c r="B1608" s="30"/>
      <c r="C1608" s="169"/>
      <c r="D1608" s="31"/>
      <c r="E1608" s="30"/>
      <c r="F1608" s="13"/>
      <c r="G1608" s="13"/>
      <c r="H1608" s="13"/>
      <c r="I1608" s="14"/>
      <c r="K1608" s="285"/>
      <c r="L1608" s="319"/>
    </row>
    <row r="1609" spans="1:12" s="25" customFormat="1">
      <c r="A1609" s="15"/>
      <c r="B1609" s="30"/>
      <c r="C1609" s="169"/>
      <c r="D1609" s="31"/>
      <c r="E1609" s="30"/>
      <c r="F1609" s="13"/>
      <c r="G1609" s="13"/>
      <c r="H1609" s="13"/>
      <c r="I1609" s="14"/>
      <c r="K1609" s="285"/>
      <c r="L1609" s="319"/>
    </row>
    <row r="1610" spans="1:12" s="25" customFormat="1">
      <c r="A1610" s="15"/>
      <c r="B1610" s="30"/>
      <c r="C1610" s="169"/>
      <c r="D1610" s="31"/>
      <c r="E1610" s="30"/>
      <c r="F1610" s="13"/>
      <c r="G1610" s="13"/>
      <c r="H1610" s="13"/>
      <c r="I1610" s="14"/>
      <c r="K1610" s="285"/>
      <c r="L1610" s="319"/>
    </row>
    <row r="1611" spans="1:12" s="25" customFormat="1">
      <c r="A1611" s="15"/>
      <c r="B1611" s="30"/>
      <c r="C1611" s="169"/>
      <c r="D1611" s="31"/>
      <c r="E1611" s="30"/>
      <c r="F1611" s="13"/>
      <c r="G1611" s="13"/>
      <c r="H1611" s="13"/>
      <c r="I1611" s="14"/>
      <c r="K1611" s="285"/>
      <c r="L1611" s="319"/>
    </row>
    <row r="1612" spans="1:12" s="25" customFormat="1">
      <c r="A1612" s="15"/>
      <c r="B1612" s="30"/>
      <c r="C1612" s="169"/>
      <c r="D1612" s="31"/>
      <c r="E1612" s="30"/>
      <c r="F1612" s="13"/>
      <c r="G1612" s="13"/>
      <c r="H1612" s="13"/>
      <c r="I1612" s="14"/>
      <c r="K1612" s="285"/>
      <c r="L1612" s="319"/>
    </row>
    <row r="1613" spans="1:12" s="25" customFormat="1">
      <c r="A1613" s="15"/>
      <c r="B1613" s="30"/>
      <c r="C1613" s="169"/>
      <c r="D1613" s="31"/>
      <c r="E1613" s="30"/>
      <c r="F1613" s="13"/>
      <c r="G1613" s="13"/>
      <c r="H1613" s="13"/>
      <c r="I1613" s="14"/>
      <c r="K1613" s="285"/>
      <c r="L1613" s="319"/>
    </row>
    <row r="1614" spans="1:12" s="25" customFormat="1">
      <c r="A1614" s="15"/>
      <c r="B1614" s="30"/>
      <c r="C1614" s="169"/>
      <c r="D1614" s="31"/>
      <c r="E1614" s="30"/>
      <c r="F1614" s="13"/>
      <c r="G1614" s="13"/>
      <c r="H1614" s="13"/>
      <c r="I1614" s="14"/>
      <c r="K1614" s="285"/>
      <c r="L1614" s="319"/>
    </row>
    <row r="1615" spans="1:12" s="25" customFormat="1">
      <c r="A1615" s="15"/>
      <c r="B1615" s="30"/>
      <c r="C1615" s="169"/>
      <c r="D1615" s="31"/>
      <c r="E1615" s="30"/>
      <c r="F1615" s="13"/>
      <c r="G1615" s="13"/>
      <c r="H1615" s="13"/>
      <c r="I1615" s="14"/>
      <c r="K1615" s="285"/>
      <c r="L1615" s="319"/>
    </row>
    <row r="1616" spans="1:12" s="25" customFormat="1">
      <c r="A1616" s="15"/>
      <c r="B1616" s="30"/>
      <c r="C1616" s="169"/>
      <c r="D1616" s="31"/>
      <c r="E1616" s="30"/>
      <c r="F1616" s="13"/>
      <c r="G1616" s="13"/>
      <c r="H1616" s="13"/>
      <c r="I1616" s="14"/>
      <c r="K1616" s="285"/>
      <c r="L1616" s="319"/>
    </row>
    <row r="1617" spans="1:12" s="25" customFormat="1">
      <c r="A1617" s="15"/>
      <c r="B1617" s="30"/>
      <c r="C1617" s="169"/>
      <c r="D1617" s="31"/>
      <c r="E1617" s="30"/>
      <c r="F1617" s="13"/>
      <c r="G1617" s="13"/>
      <c r="H1617" s="13"/>
      <c r="I1617" s="14"/>
      <c r="K1617" s="285"/>
      <c r="L1617" s="319"/>
    </row>
    <row r="1618" spans="1:12" s="25" customFormat="1">
      <c r="A1618" s="15"/>
      <c r="B1618" s="30"/>
      <c r="C1618" s="169"/>
      <c r="D1618" s="31"/>
      <c r="E1618" s="30"/>
      <c r="F1618" s="13"/>
      <c r="G1618" s="13"/>
      <c r="H1618" s="13"/>
      <c r="I1618" s="14"/>
      <c r="K1618" s="285"/>
      <c r="L1618" s="319"/>
    </row>
    <row r="1619" spans="1:12" s="25" customFormat="1">
      <c r="A1619" s="15"/>
      <c r="B1619" s="30"/>
      <c r="C1619" s="169"/>
      <c r="D1619" s="31"/>
      <c r="E1619" s="30"/>
      <c r="F1619" s="13"/>
      <c r="G1619" s="13"/>
      <c r="H1619" s="13"/>
      <c r="I1619" s="14"/>
      <c r="K1619" s="285"/>
      <c r="L1619" s="319"/>
    </row>
    <row r="1620" spans="1:12" s="25" customFormat="1">
      <c r="A1620" s="15"/>
      <c r="B1620" s="30"/>
      <c r="C1620" s="169"/>
      <c r="D1620" s="31"/>
      <c r="E1620" s="30"/>
      <c r="F1620" s="13"/>
      <c r="G1620" s="13"/>
      <c r="H1620" s="13"/>
      <c r="I1620" s="14"/>
      <c r="K1620" s="285"/>
      <c r="L1620" s="319"/>
    </row>
    <row r="1621" spans="1:12" s="25" customFormat="1">
      <c r="A1621" s="15"/>
      <c r="B1621" s="30"/>
      <c r="C1621" s="169"/>
      <c r="D1621" s="31"/>
      <c r="E1621" s="30"/>
      <c r="F1621" s="13"/>
      <c r="G1621" s="13"/>
      <c r="H1621" s="13"/>
      <c r="I1621" s="14"/>
      <c r="K1621" s="285"/>
      <c r="L1621" s="319"/>
    </row>
    <row r="1622" spans="1:12" s="25" customFormat="1">
      <c r="A1622" s="15"/>
      <c r="B1622" s="30"/>
      <c r="C1622" s="169"/>
      <c r="D1622" s="31"/>
      <c r="E1622" s="30"/>
      <c r="F1622" s="13"/>
      <c r="G1622" s="13"/>
      <c r="H1622" s="13"/>
      <c r="I1622" s="14"/>
      <c r="K1622" s="285"/>
      <c r="L1622" s="319"/>
    </row>
    <row r="1623" spans="1:12" s="25" customFormat="1">
      <c r="A1623" s="15"/>
      <c r="B1623" s="30"/>
      <c r="C1623" s="169"/>
      <c r="D1623" s="31"/>
      <c r="E1623" s="30"/>
      <c r="F1623" s="13"/>
      <c r="G1623" s="13"/>
      <c r="H1623" s="13"/>
      <c r="I1623" s="14"/>
      <c r="K1623" s="285"/>
      <c r="L1623" s="319"/>
    </row>
    <row r="1624" spans="1:12" s="25" customFormat="1">
      <c r="A1624" s="15"/>
      <c r="B1624" s="30"/>
      <c r="C1624" s="169"/>
      <c r="D1624" s="31"/>
      <c r="E1624" s="30"/>
      <c r="F1624" s="13"/>
      <c r="G1624" s="13"/>
      <c r="H1624" s="13"/>
      <c r="I1624" s="14"/>
      <c r="K1624" s="285"/>
      <c r="L1624" s="319"/>
    </row>
    <row r="1625" spans="1:12" s="25" customFormat="1">
      <c r="A1625" s="15"/>
      <c r="B1625" s="30"/>
      <c r="C1625" s="169"/>
      <c r="D1625" s="31"/>
      <c r="E1625" s="30"/>
      <c r="F1625" s="13"/>
      <c r="G1625" s="13"/>
      <c r="H1625" s="13"/>
      <c r="I1625" s="14"/>
      <c r="K1625" s="285"/>
      <c r="L1625" s="319"/>
    </row>
    <row r="1626" spans="1:12" s="25" customFormat="1">
      <c r="A1626" s="15"/>
      <c r="B1626" s="30"/>
      <c r="C1626" s="169"/>
      <c r="D1626" s="31"/>
      <c r="E1626" s="30"/>
      <c r="F1626" s="13"/>
      <c r="G1626" s="13"/>
      <c r="H1626" s="13"/>
      <c r="I1626" s="14"/>
      <c r="K1626" s="285"/>
      <c r="L1626" s="319"/>
    </row>
    <row r="1627" spans="1:12" s="25" customFormat="1">
      <c r="A1627" s="15"/>
      <c r="B1627" s="30"/>
      <c r="C1627" s="169"/>
      <c r="D1627" s="31"/>
      <c r="E1627" s="30"/>
      <c r="F1627" s="13"/>
      <c r="G1627" s="13"/>
      <c r="H1627" s="13"/>
      <c r="I1627" s="14"/>
      <c r="K1627" s="285"/>
      <c r="L1627" s="319"/>
    </row>
    <row r="1628" spans="1:12" s="25" customFormat="1">
      <c r="A1628" s="15"/>
      <c r="B1628" s="30"/>
      <c r="C1628" s="169"/>
      <c r="D1628" s="31"/>
      <c r="E1628" s="30"/>
      <c r="F1628" s="13"/>
      <c r="G1628" s="13"/>
      <c r="H1628" s="13"/>
      <c r="I1628" s="14"/>
      <c r="K1628" s="285"/>
      <c r="L1628" s="319"/>
    </row>
    <row r="1629" spans="1:12" s="25" customFormat="1">
      <c r="A1629" s="15"/>
      <c r="B1629" s="30"/>
      <c r="C1629" s="169"/>
      <c r="D1629" s="31"/>
      <c r="E1629" s="30"/>
      <c r="F1629" s="13"/>
      <c r="G1629" s="13"/>
      <c r="H1629" s="13"/>
      <c r="I1629" s="14"/>
      <c r="K1629" s="285"/>
      <c r="L1629" s="319"/>
    </row>
    <row r="1630" spans="1:12" s="25" customFormat="1">
      <c r="A1630" s="15"/>
      <c r="B1630" s="30"/>
      <c r="C1630" s="169"/>
      <c r="D1630" s="31"/>
      <c r="E1630" s="30"/>
      <c r="F1630" s="13"/>
      <c r="G1630" s="13"/>
      <c r="H1630" s="13"/>
      <c r="I1630" s="14"/>
      <c r="K1630" s="285"/>
      <c r="L1630" s="319"/>
    </row>
    <row r="1631" spans="1:12" s="25" customFormat="1">
      <c r="A1631" s="15"/>
      <c r="B1631" s="30"/>
      <c r="C1631" s="169"/>
      <c r="D1631" s="31"/>
      <c r="E1631" s="30"/>
      <c r="F1631" s="13"/>
      <c r="G1631" s="13"/>
      <c r="H1631" s="13"/>
      <c r="I1631" s="14"/>
      <c r="K1631" s="285"/>
      <c r="L1631" s="319"/>
    </row>
    <row r="1632" spans="1:12" s="25" customFormat="1">
      <c r="A1632" s="15"/>
      <c r="B1632" s="30"/>
      <c r="C1632" s="169"/>
      <c r="D1632" s="31"/>
      <c r="E1632" s="30"/>
      <c r="F1632" s="13"/>
      <c r="G1632" s="13"/>
      <c r="H1632" s="13"/>
      <c r="I1632" s="14"/>
      <c r="K1632" s="285"/>
      <c r="L1632" s="319"/>
    </row>
    <row r="1633" spans="1:12" s="25" customFormat="1">
      <c r="A1633" s="15"/>
      <c r="B1633" s="30"/>
      <c r="C1633" s="169"/>
      <c r="D1633" s="31"/>
      <c r="E1633" s="30"/>
      <c r="F1633" s="13"/>
      <c r="G1633" s="13"/>
      <c r="H1633" s="13"/>
      <c r="I1633" s="14"/>
      <c r="K1633" s="285"/>
      <c r="L1633" s="319"/>
    </row>
    <row r="1634" spans="1:12" s="25" customFormat="1">
      <c r="A1634" s="15"/>
      <c r="B1634" s="30"/>
      <c r="C1634" s="169"/>
      <c r="D1634" s="31"/>
      <c r="E1634" s="30"/>
      <c r="F1634" s="13"/>
      <c r="G1634" s="13"/>
      <c r="H1634" s="13"/>
      <c r="I1634" s="14"/>
      <c r="K1634" s="285"/>
      <c r="L1634" s="319"/>
    </row>
    <row r="1635" spans="1:12" s="25" customFormat="1">
      <c r="A1635" s="15"/>
      <c r="B1635" s="30"/>
      <c r="C1635" s="169"/>
      <c r="D1635" s="31"/>
      <c r="E1635" s="30"/>
      <c r="F1635" s="13"/>
      <c r="G1635" s="13"/>
      <c r="H1635" s="13"/>
      <c r="I1635" s="14"/>
      <c r="K1635" s="285"/>
      <c r="L1635" s="319"/>
    </row>
    <row r="1636" spans="1:12" s="25" customFormat="1">
      <c r="A1636" s="15"/>
      <c r="B1636" s="30"/>
      <c r="C1636" s="169"/>
      <c r="D1636" s="31"/>
      <c r="E1636" s="30"/>
      <c r="F1636" s="13"/>
      <c r="G1636" s="13"/>
      <c r="H1636" s="13"/>
      <c r="I1636" s="14"/>
      <c r="K1636" s="285"/>
      <c r="L1636" s="319"/>
    </row>
    <row r="1637" spans="1:12" s="25" customFormat="1">
      <c r="A1637" s="15"/>
      <c r="B1637" s="30"/>
      <c r="C1637" s="169"/>
      <c r="D1637" s="31"/>
      <c r="E1637" s="30"/>
      <c r="F1637" s="13"/>
      <c r="G1637" s="13"/>
      <c r="H1637" s="13"/>
      <c r="I1637" s="14"/>
      <c r="K1637" s="285"/>
      <c r="L1637" s="319"/>
    </row>
    <row r="1638" spans="1:12" s="25" customFormat="1">
      <c r="A1638" s="15"/>
      <c r="B1638" s="30"/>
      <c r="C1638" s="169"/>
      <c r="D1638" s="31"/>
      <c r="E1638" s="30"/>
      <c r="F1638" s="13"/>
      <c r="G1638" s="13"/>
      <c r="H1638" s="13"/>
      <c r="I1638" s="14"/>
      <c r="K1638" s="285"/>
      <c r="L1638" s="319"/>
    </row>
    <row r="1639" spans="1:12" s="25" customFormat="1">
      <c r="A1639" s="15"/>
      <c r="B1639" s="30"/>
      <c r="C1639" s="169"/>
      <c r="D1639" s="31"/>
      <c r="E1639" s="30"/>
      <c r="F1639" s="13"/>
      <c r="G1639" s="13"/>
      <c r="H1639" s="13"/>
      <c r="I1639" s="14"/>
      <c r="K1639" s="285"/>
      <c r="L1639" s="319"/>
    </row>
    <row r="1640" spans="1:12" s="25" customFormat="1">
      <c r="A1640" s="15"/>
      <c r="B1640" s="30"/>
      <c r="C1640" s="169"/>
      <c r="D1640" s="31"/>
      <c r="E1640" s="30"/>
      <c r="F1640" s="13"/>
      <c r="G1640" s="13"/>
      <c r="H1640" s="13"/>
      <c r="I1640" s="14"/>
      <c r="K1640" s="285"/>
      <c r="L1640" s="319"/>
    </row>
    <row r="1641" spans="1:12" s="25" customFormat="1">
      <c r="A1641" s="15"/>
      <c r="B1641" s="30"/>
      <c r="C1641" s="169"/>
      <c r="D1641" s="31"/>
      <c r="E1641" s="30"/>
      <c r="F1641" s="13"/>
      <c r="G1641" s="13"/>
      <c r="H1641" s="13"/>
      <c r="I1641" s="14"/>
      <c r="K1641" s="285"/>
      <c r="L1641" s="319"/>
    </row>
    <row r="1642" spans="1:12" s="25" customFormat="1">
      <c r="A1642" s="15"/>
      <c r="B1642" s="30"/>
      <c r="C1642" s="169"/>
      <c r="D1642" s="31"/>
      <c r="E1642" s="30"/>
      <c r="F1642" s="13"/>
      <c r="G1642" s="13"/>
      <c r="H1642" s="13"/>
      <c r="I1642" s="14"/>
      <c r="K1642" s="285"/>
      <c r="L1642" s="319"/>
    </row>
    <row r="1643" spans="1:12" s="25" customFormat="1">
      <c r="A1643" s="15"/>
      <c r="B1643" s="30"/>
      <c r="C1643" s="169"/>
      <c r="D1643" s="31"/>
      <c r="E1643" s="30"/>
      <c r="F1643" s="13"/>
      <c r="G1643" s="13"/>
      <c r="H1643" s="13"/>
      <c r="I1643" s="14"/>
      <c r="K1643" s="285"/>
      <c r="L1643" s="319"/>
    </row>
    <row r="1644" spans="1:12" s="25" customFormat="1">
      <c r="A1644" s="15"/>
      <c r="B1644" s="30"/>
      <c r="C1644" s="169"/>
      <c r="D1644" s="31"/>
      <c r="E1644" s="30"/>
      <c r="F1644" s="13"/>
      <c r="G1644" s="13"/>
      <c r="H1644" s="13"/>
      <c r="I1644" s="14"/>
      <c r="K1644" s="285"/>
      <c r="L1644" s="319"/>
    </row>
    <row r="1645" spans="1:12" s="25" customFormat="1">
      <c r="A1645" s="15"/>
      <c r="B1645" s="30"/>
      <c r="C1645" s="169"/>
      <c r="D1645" s="31"/>
      <c r="E1645" s="30"/>
      <c r="F1645" s="13"/>
      <c r="G1645" s="13"/>
      <c r="H1645" s="13"/>
      <c r="I1645" s="14"/>
      <c r="K1645" s="285"/>
      <c r="L1645" s="319"/>
    </row>
    <row r="1646" spans="1:12" s="25" customFormat="1">
      <c r="A1646" s="15"/>
      <c r="B1646" s="30"/>
      <c r="C1646" s="169"/>
      <c r="D1646" s="31"/>
      <c r="E1646" s="30"/>
      <c r="F1646" s="13"/>
      <c r="G1646" s="13"/>
      <c r="H1646" s="13"/>
      <c r="I1646" s="14"/>
      <c r="K1646" s="285"/>
      <c r="L1646" s="319"/>
    </row>
    <row r="1647" spans="1:12" s="25" customFormat="1">
      <c r="A1647" s="15"/>
      <c r="B1647" s="30"/>
      <c r="C1647" s="169"/>
      <c r="D1647" s="31"/>
      <c r="E1647" s="30"/>
      <c r="F1647" s="13"/>
      <c r="G1647" s="13"/>
      <c r="H1647" s="13"/>
      <c r="I1647" s="14"/>
      <c r="K1647" s="285"/>
      <c r="L1647" s="319"/>
    </row>
    <row r="1648" spans="1:12" s="25" customFormat="1">
      <c r="A1648" s="15"/>
      <c r="B1648" s="30"/>
      <c r="C1648" s="169"/>
      <c r="D1648" s="31"/>
      <c r="E1648" s="30"/>
      <c r="F1648" s="13"/>
      <c r="G1648" s="13"/>
      <c r="H1648" s="13"/>
      <c r="I1648" s="14"/>
      <c r="K1648" s="285"/>
      <c r="L1648" s="319"/>
    </row>
    <row r="1649" spans="1:12" s="25" customFormat="1">
      <c r="A1649" s="15"/>
      <c r="B1649" s="30"/>
      <c r="C1649" s="169"/>
      <c r="D1649" s="31"/>
      <c r="E1649" s="30"/>
      <c r="F1649" s="13"/>
      <c r="G1649" s="13"/>
      <c r="H1649" s="13"/>
      <c r="I1649" s="14"/>
      <c r="K1649" s="285"/>
      <c r="L1649" s="319"/>
    </row>
    <row r="1650" spans="1:12" s="25" customFormat="1">
      <c r="A1650" s="15"/>
      <c r="B1650" s="30"/>
      <c r="C1650" s="169"/>
      <c r="D1650" s="31"/>
      <c r="E1650" s="30"/>
      <c r="F1650" s="13"/>
      <c r="G1650" s="13"/>
      <c r="H1650" s="13"/>
      <c r="I1650" s="14"/>
      <c r="K1650" s="285"/>
      <c r="L1650" s="319"/>
    </row>
    <row r="1651" spans="1:12" s="25" customFormat="1">
      <c r="A1651" s="15"/>
      <c r="B1651" s="30"/>
      <c r="C1651" s="169"/>
      <c r="D1651" s="31"/>
      <c r="E1651" s="30"/>
      <c r="F1651" s="13"/>
      <c r="G1651" s="13"/>
      <c r="H1651" s="13"/>
      <c r="I1651" s="14"/>
      <c r="K1651" s="285"/>
      <c r="L1651" s="319"/>
    </row>
    <row r="1652" spans="1:12" s="25" customFormat="1">
      <c r="A1652" s="15"/>
      <c r="B1652" s="30"/>
      <c r="C1652" s="169"/>
      <c r="D1652" s="31"/>
      <c r="E1652" s="30"/>
      <c r="F1652" s="13"/>
      <c r="G1652" s="13"/>
      <c r="H1652" s="13"/>
      <c r="I1652" s="14"/>
      <c r="K1652" s="285"/>
      <c r="L1652" s="319"/>
    </row>
    <row r="1653" spans="1:12" s="25" customFormat="1">
      <c r="A1653" s="15"/>
      <c r="B1653" s="30"/>
      <c r="C1653" s="169"/>
      <c r="D1653" s="31"/>
      <c r="E1653" s="30"/>
      <c r="F1653" s="13"/>
      <c r="G1653" s="13"/>
      <c r="H1653" s="13"/>
      <c r="I1653" s="14"/>
      <c r="K1653" s="285"/>
      <c r="L1653" s="319"/>
    </row>
    <row r="1654" spans="1:12" s="25" customFormat="1">
      <c r="A1654" s="15"/>
      <c r="B1654" s="30"/>
      <c r="C1654" s="169"/>
      <c r="D1654" s="31"/>
      <c r="E1654" s="30"/>
      <c r="F1654" s="13"/>
      <c r="G1654" s="13"/>
      <c r="H1654" s="13"/>
      <c r="I1654" s="14"/>
      <c r="K1654" s="285"/>
      <c r="L1654" s="319"/>
    </row>
    <row r="1655" spans="1:12" s="25" customFormat="1">
      <c r="A1655" s="15"/>
      <c r="B1655" s="30"/>
      <c r="C1655" s="169"/>
      <c r="D1655" s="31"/>
      <c r="E1655" s="30"/>
      <c r="F1655" s="13"/>
      <c r="G1655" s="13"/>
      <c r="H1655" s="13"/>
      <c r="I1655" s="14"/>
      <c r="K1655" s="285"/>
      <c r="L1655" s="319"/>
    </row>
    <row r="1656" spans="1:12" s="25" customFormat="1">
      <c r="A1656" s="15"/>
      <c r="B1656" s="30"/>
      <c r="C1656" s="169"/>
      <c r="D1656" s="31"/>
      <c r="E1656" s="30"/>
      <c r="F1656" s="13"/>
      <c r="G1656" s="13"/>
      <c r="H1656" s="13"/>
      <c r="I1656" s="14"/>
      <c r="K1656" s="285"/>
      <c r="L1656" s="319"/>
    </row>
    <row r="1657" spans="1:12" s="25" customFormat="1">
      <c r="A1657" s="15"/>
      <c r="B1657" s="30"/>
      <c r="C1657" s="169"/>
      <c r="D1657" s="31"/>
      <c r="E1657" s="30"/>
      <c r="F1657" s="13"/>
      <c r="G1657" s="13"/>
      <c r="H1657" s="13"/>
      <c r="I1657" s="14"/>
      <c r="K1657" s="285"/>
      <c r="L1657" s="319"/>
    </row>
    <row r="1658" spans="1:12" s="25" customFormat="1">
      <c r="A1658" s="15"/>
      <c r="B1658" s="30"/>
      <c r="C1658" s="169"/>
      <c r="D1658" s="31"/>
      <c r="E1658" s="30"/>
      <c r="F1658" s="13"/>
      <c r="G1658" s="13"/>
      <c r="H1658" s="13"/>
      <c r="I1658" s="14"/>
      <c r="K1658" s="285"/>
      <c r="L1658" s="319"/>
    </row>
    <row r="1659" spans="1:12" s="25" customFormat="1">
      <c r="A1659" s="15"/>
      <c r="B1659" s="30"/>
      <c r="C1659" s="169"/>
      <c r="D1659" s="31"/>
      <c r="E1659" s="30"/>
      <c r="F1659" s="13"/>
      <c r="G1659" s="13"/>
      <c r="H1659" s="13"/>
      <c r="I1659" s="14"/>
      <c r="K1659" s="285"/>
      <c r="L1659" s="319"/>
    </row>
    <row r="1660" spans="1:12" s="25" customFormat="1">
      <c r="A1660" s="15"/>
      <c r="B1660" s="30"/>
      <c r="C1660" s="169"/>
      <c r="D1660" s="31"/>
      <c r="E1660" s="30"/>
      <c r="F1660" s="13"/>
      <c r="G1660" s="13"/>
      <c r="H1660" s="13"/>
      <c r="I1660" s="14"/>
      <c r="K1660" s="285"/>
      <c r="L1660" s="319"/>
    </row>
    <row r="1661" spans="1:12" s="25" customFormat="1">
      <c r="A1661" s="15"/>
      <c r="B1661" s="30"/>
      <c r="C1661" s="169"/>
      <c r="D1661" s="31"/>
      <c r="E1661" s="30"/>
      <c r="F1661" s="13"/>
      <c r="G1661" s="13"/>
      <c r="H1661" s="13"/>
      <c r="I1661" s="14"/>
      <c r="K1661" s="285"/>
      <c r="L1661" s="319"/>
    </row>
    <row r="1662" spans="1:12" s="25" customFormat="1">
      <c r="A1662" s="15"/>
      <c r="B1662" s="30"/>
      <c r="C1662" s="169"/>
      <c r="D1662" s="31"/>
      <c r="E1662" s="30"/>
      <c r="F1662" s="13"/>
      <c r="G1662" s="13"/>
      <c r="H1662" s="13"/>
      <c r="I1662" s="14"/>
      <c r="K1662" s="285"/>
      <c r="L1662" s="319"/>
    </row>
    <row r="1663" spans="1:12" s="25" customFormat="1">
      <c r="A1663" s="15"/>
      <c r="B1663" s="30"/>
      <c r="C1663" s="169"/>
      <c r="D1663" s="31"/>
      <c r="E1663" s="30"/>
      <c r="F1663" s="13"/>
      <c r="G1663" s="13"/>
      <c r="H1663" s="13"/>
      <c r="I1663" s="14"/>
      <c r="K1663" s="285"/>
      <c r="L1663" s="319"/>
    </row>
    <row r="1664" spans="1:12" s="25" customFormat="1">
      <c r="A1664" s="15"/>
      <c r="B1664" s="30"/>
      <c r="C1664" s="169"/>
      <c r="D1664" s="31"/>
      <c r="E1664" s="30"/>
      <c r="F1664" s="13"/>
      <c r="G1664" s="13"/>
      <c r="H1664" s="13"/>
      <c r="I1664" s="14"/>
      <c r="K1664" s="285"/>
      <c r="L1664" s="319"/>
    </row>
    <row r="1665" spans="1:12" s="25" customFormat="1">
      <c r="A1665" s="15"/>
      <c r="B1665" s="30"/>
      <c r="C1665" s="169"/>
      <c r="D1665" s="31"/>
      <c r="E1665" s="30"/>
      <c r="F1665" s="13"/>
      <c r="G1665" s="13"/>
      <c r="H1665" s="13"/>
      <c r="I1665" s="14"/>
      <c r="K1665" s="285"/>
      <c r="L1665" s="319"/>
    </row>
    <row r="1666" spans="1:12" s="25" customFormat="1">
      <c r="A1666" s="15"/>
      <c r="B1666" s="30"/>
      <c r="C1666" s="169"/>
      <c r="D1666" s="31"/>
      <c r="E1666" s="30"/>
      <c r="F1666" s="13"/>
      <c r="G1666" s="13"/>
      <c r="H1666" s="13"/>
      <c r="I1666" s="14"/>
      <c r="K1666" s="285"/>
      <c r="L1666" s="319"/>
    </row>
    <row r="1667" spans="1:12" s="25" customFormat="1">
      <c r="A1667" s="15"/>
      <c r="B1667" s="30"/>
      <c r="C1667" s="169"/>
      <c r="D1667" s="31"/>
      <c r="E1667" s="30"/>
      <c r="F1667" s="13"/>
      <c r="G1667" s="13"/>
      <c r="H1667" s="13"/>
      <c r="I1667" s="14"/>
      <c r="K1667" s="285"/>
      <c r="L1667" s="319"/>
    </row>
    <row r="1668" spans="1:12" s="25" customFormat="1">
      <c r="A1668" s="15"/>
      <c r="B1668" s="30"/>
      <c r="C1668" s="169"/>
      <c r="D1668" s="31"/>
      <c r="E1668" s="30"/>
      <c r="F1668" s="13"/>
      <c r="G1668" s="13"/>
      <c r="H1668" s="13"/>
      <c r="I1668" s="14"/>
      <c r="K1668" s="285"/>
      <c r="L1668" s="319"/>
    </row>
    <row r="1669" spans="1:12" s="25" customFormat="1">
      <c r="A1669" s="15"/>
      <c r="B1669" s="30"/>
      <c r="C1669" s="169"/>
      <c r="D1669" s="31"/>
      <c r="E1669" s="30"/>
      <c r="F1669" s="13"/>
      <c r="G1669" s="13"/>
      <c r="H1669" s="13"/>
      <c r="I1669" s="14"/>
      <c r="K1669" s="285"/>
      <c r="L1669" s="319"/>
    </row>
    <row r="1670" spans="1:12" s="25" customFormat="1">
      <c r="A1670" s="15"/>
      <c r="B1670" s="30"/>
      <c r="C1670" s="169"/>
      <c r="D1670" s="31"/>
      <c r="E1670" s="30"/>
      <c r="F1670" s="13"/>
      <c r="G1670" s="13"/>
      <c r="H1670" s="13"/>
      <c r="I1670" s="14"/>
      <c r="K1670" s="285"/>
      <c r="L1670" s="319"/>
    </row>
    <row r="1671" spans="1:12" s="25" customFormat="1">
      <c r="A1671" s="15"/>
      <c r="B1671" s="30"/>
      <c r="C1671" s="169"/>
      <c r="D1671" s="31"/>
      <c r="E1671" s="30"/>
      <c r="F1671" s="13"/>
      <c r="G1671" s="13"/>
      <c r="H1671" s="13"/>
      <c r="I1671" s="14"/>
      <c r="K1671" s="285"/>
      <c r="L1671" s="319"/>
    </row>
    <row r="1672" spans="1:12" s="25" customFormat="1">
      <c r="A1672" s="15"/>
      <c r="B1672" s="30"/>
      <c r="C1672" s="169"/>
      <c r="D1672" s="31"/>
      <c r="E1672" s="30"/>
      <c r="F1672" s="13"/>
      <c r="G1672" s="13"/>
      <c r="H1672" s="13"/>
      <c r="I1672" s="14"/>
      <c r="K1672" s="285"/>
      <c r="L1672" s="319"/>
    </row>
    <row r="1673" spans="1:12" s="25" customFormat="1">
      <c r="A1673" s="15"/>
      <c r="B1673" s="30"/>
      <c r="C1673" s="169"/>
      <c r="D1673" s="31"/>
      <c r="E1673" s="30"/>
      <c r="F1673" s="13"/>
      <c r="G1673" s="13"/>
      <c r="H1673" s="13"/>
      <c r="I1673" s="14"/>
      <c r="K1673" s="285"/>
      <c r="L1673" s="319"/>
    </row>
    <row r="1674" spans="1:12" s="25" customFormat="1">
      <c r="A1674" s="15"/>
      <c r="B1674" s="30"/>
      <c r="C1674" s="169"/>
      <c r="D1674" s="31"/>
      <c r="E1674" s="30"/>
      <c r="F1674" s="13"/>
      <c r="G1674" s="13"/>
      <c r="H1674" s="13"/>
      <c r="I1674" s="14"/>
      <c r="K1674" s="285"/>
      <c r="L1674" s="319"/>
    </row>
    <row r="1675" spans="1:12" s="25" customFormat="1">
      <c r="A1675" s="15"/>
      <c r="B1675" s="30"/>
      <c r="C1675" s="169"/>
      <c r="D1675" s="31"/>
      <c r="E1675" s="30"/>
      <c r="F1675" s="13"/>
      <c r="G1675" s="13"/>
      <c r="H1675" s="13"/>
      <c r="I1675" s="14"/>
      <c r="K1675" s="285"/>
      <c r="L1675" s="319"/>
    </row>
    <row r="1676" spans="1:12" s="25" customFormat="1">
      <c r="A1676" s="15"/>
      <c r="B1676" s="30"/>
      <c r="C1676" s="169"/>
      <c r="D1676" s="31"/>
      <c r="E1676" s="30"/>
      <c r="F1676" s="13"/>
      <c r="G1676" s="13"/>
      <c r="H1676" s="13"/>
      <c r="I1676" s="14"/>
      <c r="K1676" s="285"/>
      <c r="L1676" s="319"/>
    </row>
    <row r="1677" spans="1:12" s="25" customFormat="1">
      <c r="A1677" s="15"/>
      <c r="B1677" s="30"/>
      <c r="C1677" s="169"/>
      <c r="D1677" s="31"/>
      <c r="E1677" s="30"/>
      <c r="F1677" s="13"/>
      <c r="G1677" s="13"/>
      <c r="H1677" s="13"/>
      <c r="I1677" s="14"/>
      <c r="K1677" s="285"/>
      <c r="L1677" s="319"/>
    </row>
    <row r="1678" spans="1:12" s="25" customFormat="1">
      <c r="A1678" s="15"/>
      <c r="B1678" s="30"/>
      <c r="C1678" s="169"/>
      <c r="D1678" s="31"/>
      <c r="E1678" s="30"/>
      <c r="F1678" s="13"/>
      <c r="G1678" s="13"/>
      <c r="H1678" s="13"/>
      <c r="I1678" s="14"/>
      <c r="K1678" s="285"/>
      <c r="L1678" s="319"/>
    </row>
    <row r="1679" spans="1:12" s="25" customFormat="1">
      <c r="A1679" s="15"/>
      <c r="B1679" s="30"/>
      <c r="C1679" s="169"/>
      <c r="D1679" s="31"/>
      <c r="E1679" s="30"/>
      <c r="F1679" s="13"/>
      <c r="G1679" s="13"/>
      <c r="H1679" s="13"/>
      <c r="I1679" s="14"/>
      <c r="K1679" s="285"/>
      <c r="L1679" s="319"/>
    </row>
    <row r="1680" spans="1:12" s="25" customFormat="1">
      <c r="A1680" s="15"/>
      <c r="B1680" s="30"/>
      <c r="C1680" s="169"/>
      <c r="D1680" s="31"/>
      <c r="E1680" s="30"/>
      <c r="F1680" s="13"/>
      <c r="G1680" s="13"/>
      <c r="H1680" s="13"/>
      <c r="I1680" s="14"/>
      <c r="K1680" s="285"/>
      <c r="L1680" s="319"/>
    </row>
    <row r="1681" spans="1:12" s="25" customFormat="1">
      <c r="A1681" s="15"/>
      <c r="B1681" s="30"/>
      <c r="C1681" s="169"/>
      <c r="D1681" s="31"/>
      <c r="E1681" s="30"/>
      <c r="F1681" s="13"/>
      <c r="G1681" s="13"/>
      <c r="H1681" s="13"/>
      <c r="I1681" s="14"/>
      <c r="K1681" s="285"/>
      <c r="L1681" s="319"/>
    </row>
    <row r="1682" spans="1:12" s="25" customFormat="1">
      <c r="A1682" s="15"/>
      <c r="B1682" s="30"/>
      <c r="C1682" s="169"/>
      <c r="D1682" s="31"/>
      <c r="E1682" s="30"/>
      <c r="F1682" s="13"/>
      <c r="G1682" s="13"/>
      <c r="H1682" s="13"/>
      <c r="I1682" s="14"/>
      <c r="K1682" s="285"/>
      <c r="L1682" s="319"/>
    </row>
    <row r="1683" spans="1:12" s="25" customFormat="1">
      <c r="A1683" s="15"/>
      <c r="B1683" s="30"/>
      <c r="C1683" s="169"/>
      <c r="D1683" s="31"/>
      <c r="E1683" s="30"/>
      <c r="F1683" s="13"/>
      <c r="G1683" s="13"/>
      <c r="H1683" s="13"/>
      <c r="I1683" s="14"/>
      <c r="K1683" s="285"/>
      <c r="L1683" s="319"/>
    </row>
    <row r="1684" spans="1:12" s="25" customFormat="1">
      <c r="A1684" s="15"/>
      <c r="B1684" s="30"/>
      <c r="C1684" s="169"/>
      <c r="D1684" s="31"/>
      <c r="E1684" s="30"/>
      <c r="F1684" s="13"/>
      <c r="G1684" s="13"/>
      <c r="H1684" s="13"/>
      <c r="I1684" s="14"/>
      <c r="K1684" s="285"/>
      <c r="L1684" s="319"/>
    </row>
    <row r="1685" spans="1:12" s="25" customFormat="1">
      <c r="A1685" s="15"/>
      <c r="B1685" s="30"/>
      <c r="C1685" s="169"/>
      <c r="D1685" s="31"/>
      <c r="E1685" s="30"/>
      <c r="F1685" s="13"/>
      <c r="G1685" s="13"/>
      <c r="H1685" s="13"/>
      <c r="I1685" s="14"/>
      <c r="K1685" s="285"/>
      <c r="L1685" s="319"/>
    </row>
    <row r="1686" spans="1:12" s="25" customFormat="1">
      <c r="A1686" s="15"/>
      <c r="B1686" s="30"/>
      <c r="C1686" s="169"/>
      <c r="D1686" s="31"/>
      <c r="E1686" s="30"/>
      <c r="F1686" s="13"/>
      <c r="G1686" s="13"/>
      <c r="H1686" s="13"/>
      <c r="I1686" s="14"/>
      <c r="K1686" s="285"/>
      <c r="L1686" s="319"/>
    </row>
    <row r="1687" spans="1:12" s="25" customFormat="1">
      <c r="A1687" s="15"/>
      <c r="B1687" s="30"/>
      <c r="C1687" s="169"/>
      <c r="D1687" s="31"/>
      <c r="E1687" s="30"/>
      <c r="F1687" s="13"/>
      <c r="G1687" s="13"/>
      <c r="H1687" s="13"/>
      <c r="I1687" s="14"/>
      <c r="K1687" s="285"/>
      <c r="L1687" s="319"/>
    </row>
    <row r="1688" spans="1:12" s="25" customFormat="1">
      <c r="A1688" s="15"/>
      <c r="B1688" s="30"/>
      <c r="C1688" s="169"/>
      <c r="D1688" s="31"/>
      <c r="E1688" s="30"/>
      <c r="F1688" s="13"/>
      <c r="G1688" s="13"/>
      <c r="H1688" s="13"/>
      <c r="I1688" s="14"/>
      <c r="K1688" s="285"/>
      <c r="L1688" s="319"/>
    </row>
    <row r="1689" spans="1:12" s="25" customFormat="1">
      <c r="A1689" s="15"/>
      <c r="B1689" s="30"/>
      <c r="C1689" s="169"/>
      <c r="D1689" s="31"/>
      <c r="E1689" s="30"/>
      <c r="F1689" s="13"/>
      <c r="G1689" s="13"/>
      <c r="H1689" s="13"/>
      <c r="I1689" s="14"/>
      <c r="K1689" s="285"/>
      <c r="L1689" s="319"/>
    </row>
    <row r="1690" spans="1:12" s="25" customFormat="1">
      <c r="A1690" s="15"/>
      <c r="B1690" s="30"/>
      <c r="C1690" s="169"/>
      <c r="D1690" s="31"/>
      <c r="E1690" s="30"/>
      <c r="F1690" s="13"/>
      <c r="G1690" s="13"/>
      <c r="H1690" s="13"/>
      <c r="I1690" s="14"/>
      <c r="K1690" s="285"/>
      <c r="L1690" s="319"/>
    </row>
    <row r="1691" spans="1:12" s="25" customFormat="1">
      <c r="A1691" s="15"/>
      <c r="B1691" s="30"/>
      <c r="C1691" s="169"/>
      <c r="D1691" s="31"/>
      <c r="E1691" s="30"/>
      <c r="F1691" s="13"/>
      <c r="G1691" s="13"/>
      <c r="H1691" s="13"/>
      <c r="I1691" s="14"/>
      <c r="K1691" s="285"/>
      <c r="L1691" s="319"/>
    </row>
    <row r="1692" spans="1:12" s="25" customFormat="1">
      <c r="A1692" s="15"/>
      <c r="B1692" s="30"/>
      <c r="C1692" s="169"/>
      <c r="D1692" s="31"/>
      <c r="E1692" s="30"/>
      <c r="F1692" s="13"/>
      <c r="G1692" s="13"/>
      <c r="H1692" s="13"/>
      <c r="I1692" s="14"/>
      <c r="K1692" s="285"/>
      <c r="L1692" s="319"/>
    </row>
    <row r="1693" spans="1:12" s="25" customFormat="1">
      <c r="A1693" s="15"/>
      <c r="B1693" s="30"/>
      <c r="C1693" s="169"/>
      <c r="D1693" s="31"/>
      <c r="E1693" s="30"/>
      <c r="F1693" s="13"/>
      <c r="G1693" s="13"/>
      <c r="H1693" s="13"/>
      <c r="I1693" s="14"/>
      <c r="K1693" s="285"/>
      <c r="L1693" s="319"/>
    </row>
    <row r="1694" spans="1:12" s="25" customFormat="1">
      <c r="A1694" s="15"/>
      <c r="B1694" s="30"/>
      <c r="C1694" s="169"/>
      <c r="D1694" s="31"/>
      <c r="E1694" s="30"/>
      <c r="F1694" s="13"/>
      <c r="G1694" s="13"/>
      <c r="H1694" s="13"/>
      <c r="I1694" s="14"/>
      <c r="K1694" s="285"/>
      <c r="L1694" s="319"/>
    </row>
    <row r="1695" spans="1:12" s="25" customFormat="1">
      <c r="A1695" s="15"/>
      <c r="B1695" s="30"/>
      <c r="C1695" s="169"/>
      <c r="D1695" s="31"/>
      <c r="E1695" s="30"/>
      <c r="F1695" s="13"/>
      <c r="G1695" s="13"/>
      <c r="H1695" s="13"/>
      <c r="I1695" s="14"/>
      <c r="K1695" s="285"/>
      <c r="L1695" s="319"/>
    </row>
    <row r="1696" spans="1:12" s="25" customFormat="1">
      <c r="A1696" s="15"/>
      <c r="B1696" s="30"/>
      <c r="C1696" s="169"/>
      <c r="D1696" s="31"/>
      <c r="E1696" s="30"/>
      <c r="F1696" s="13"/>
      <c r="G1696" s="13"/>
      <c r="H1696" s="13"/>
      <c r="I1696" s="14"/>
      <c r="K1696" s="285"/>
      <c r="L1696" s="319"/>
    </row>
    <row r="1697" spans="1:12" s="25" customFormat="1">
      <c r="A1697" s="15"/>
      <c r="B1697" s="30"/>
      <c r="C1697" s="169"/>
      <c r="D1697" s="31"/>
      <c r="E1697" s="30"/>
      <c r="F1697" s="13"/>
      <c r="G1697" s="13"/>
      <c r="H1697" s="13"/>
      <c r="I1697" s="14"/>
      <c r="K1697" s="285"/>
      <c r="L1697" s="319"/>
    </row>
    <row r="1698" spans="1:12" s="25" customFormat="1">
      <c r="A1698" s="15"/>
      <c r="B1698" s="30"/>
      <c r="C1698" s="169"/>
      <c r="D1698" s="31"/>
      <c r="E1698" s="30"/>
      <c r="F1698" s="13"/>
      <c r="G1698" s="13"/>
      <c r="H1698" s="13"/>
      <c r="I1698" s="14"/>
      <c r="K1698" s="285"/>
      <c r="L1698" s="319"/>
    </row>
    <row r="1699" spans="1:12" s="25" customFormat="1">
      <c r="A1699" s="15"/>
      <c r="B1699" s="30"/>
      <c r="C1699" s="169"/>
      <c r="D1699" s="31"/>
      <c r="E1699" s="30"/>
      <c r="F1699" s="13"/>
      <c r="G1699" s="13"/>
      <c r="H1699" s="13"/>
      <c r="I1699" s="14"/>
      <c r="K1699" s="285"/>
      <c r="L1699" s="319"/>
    </row>
    <row r="1700" spans="1:12" s="25" customFormat="1">
      <c r="A1700" s="15"/>
      <c r="B1700" s="30"/>
      <c r="C1700" s="169"/>
      <c r="D1700" s="31"/>
      <c r="E1700" s="30"/>
      <c r="F1700" s="13"/>
      <c r="G1700" s="13"/>
      <c r="H1700" s="13"/>
      <c r="I1700" s="14"/>
      <c r="K1700" s="285"/>
      <c r="L1700" s="319"/>
    </row>
    <row r="1701" spans="1:12" s="25" customFormat="1">
      <c r="A1701" s="15"/>
      <c r="B1701" s="30"/>
      <c r="C1701" s="169"/>
      <c r="D1701" s="31"/>
      <c r="E1701" s="30"/>
      <c r="F1701" s="13"/>
      <c r="G1701" s="13"/>
      <c r="H1701" s="13"/>
      <c r="I1701" s="14"/>
      <c r="K1701" s="285"/>
      <c r="L1701" s="319"/>
    </row>
    <row r="1702" spans="1:12" s="25" customFormat="1">
      <c r="A1702" s="15"/>
      <c r="B1702" s="30"/>
      <c r="C1702" s="169"/>
      <c r="D1702" s="31"/>
      <c r="E1702" s="30"/>
      <c r="F1702" s="13"/>
      <c r="G1702" s="13"/>
      <c r="H1702" s="13"/>
      <c r="I1702" s="14"/>
      <c r="K1702" s="285"/>
      <c r="L1702" s="319"/>
    </row>
    <row r="1703" spans="1:12" s="25" customFormat="1">
      <c r="A1703" s="15"/>
      <c r="B1703" s="30"/>
      <c r="C1703" s="169"/>
      <c r="D1703" s="31"/>
      <c r="E1703" s="30"/>
      <c r="F1703" s="13"/>
      <c r="G1703" s="13"/>
      <c r="H1703" s="13"/>
      <c r="I1703" s="14"/>
      <c r="K1703" s="285"/>
      <c r="L1703" s="319"/>
    </row>
    <row r="1704" spans="1:12" s="25" customFormat="1">
      <c r="A1704" s="15"/>
      <c r="B1704" s="30"/>
      <c r="C1704" s="169"/>
      <c r="D1704" s="31"/>
      <c r="E1704" s="30"/>
      <c r="F1704" s="13"/>
      <c r="G1704" s="13"/>
      <c r="H1704" s="13"/>
      <c r="I1704" s="14"/>
      <c r="K1704" s="285"/>
      <c r="L1704" s="319"/>
    </row>
    <row r="1705" spans="1:12" s="25" customFormat="1">
      <c r="A1705" s="15"/>
      <c r="B1705" s="30"/>
      <c r="C1705" s="169"/>
      <c r="D1705" s="31"/>
      <c r="E1705" s="30"/>
      <c r="F1705" s="13"/>
      <c r="G1705" s="13"/>
      <c r="H1705" s="13"/>
      <c r="I1705" s="14"/>
      <c r="K1705" s="285"/>
      <c r="L1705" s="319"/>
    </row>
    <row r="1706" spans="1:12" s="25" customFormat="1">
      <c r="A1706" s="15"/>
      <c r="B1706" s="30"/>
      <c r="C1706" s="169"/>
      <c r="D1706" s="31"/>
      <c r="E1706" s="30"/>
      <c r="F1706" s="13"/>
      <c r="G1706" s="13"/>
      <c r="H1706" s="13"/>
      <c r="I1706" s="14"/>
      <c r="K1706" s="285"/>
      <c r="L1706" s="319"/>
    </row>
    <row r="1707" spans="1:12" s="25" customFormat="1">
      <c r="A1707" s="15"/>
      <c r="B1707" s="30"/>
      <c r="C1707" s="169"/>
      <c r="D1707" s="31"/>
      <c r="E1707" s="30"/>
      <c r="F1707" s="13"/>
      <c r="G1707" s="13"/>
      <c r="H1707" s="13"/>
      <c r="I1707" s="14"/>
      <c r="K1707" s="285"/>
      <c r="L1707" s="319"/>
    </row>
    <row r="1708" spans="1:12" s="25" customFormat="1">
      <c r="A1708" s="15"/>
      <c r="B1708" s="30"/>
      <c r="C1708" s="169"/>
      <c r="D1708" s="31"/>
      <c r="E1708" s="30"/>
      <c r="F1708" s="13"/>
      <c r="G1708" s="13"/>
      <c r="H1708" s="13"/>
      <c r="I1708" s="14"/>
      <c r="K1708" s="285"/>
      <c r="L1708" s="319"/>
    </row>
    <row r="1709" spans="1:12" s="25" customFormat="1">
      <c r="A1709" s="15"/>
      <c r="B1709" s="30"/>
      <c r="C1709" s="169"/>
      <c r="D1709" s="31"/>
      <c r="E1709" s="30"/>
      <c r="F1709" s="13"/>
      <c r="G1709" s="13"/>
      <c r="H1709" s="13"/>
      <c r="I1709" s="14"/>
      <c r="K1709" s="285"/>
      <c r="L1709" s="319"/>
    </row>
    <row r="1710" spans="1:12" s="25" customFormat="1">
      <c r="A1710" s="15"/>
      <c r="B1710" s="30"/>
      <c r="C1710" s="169"/>
      <c r="D1710" s="31"/>
      <c r="E1710" s="30"/>
      <c r="F1710" s="13"/>
      <c r="G1710" s="13"/>
      <c r="H1710" s="13"/>
      <c r="I1710" s="14"/>
      <c r="K1710" s="285"/>
      <c r="L1710" s="319"/>
    </row>
    <row r="1711" spans="1:12" s="25" customFormat="1">
      <c r="A1711" s="15"/>
      <c r="B1711" s="30"/>
      <c r="C1711" s="169"/>
      <c r="D1711" s="31"/>
      <c r="E1711" s="30"/>
      <c r="F1711" s="13"/>
      <c r="G1711" s="13"/>
      <c r="H1711" s="13"/>
      <c r="I1711" s="14"/>
      <c r="K1711" s="285"/>
      <c r="L1711" s="319"/>
    </row>
    <row r="1712" spans="1:12" s="25" customFormat="1">
      <c r="A1712" s="15"/>
      <c r="B1712" s="30"/>
      <c r="C1712" s="169"/>
      <c r="D1712" s="31"/>
      <c r="E1712" s="30"/>
      <c r="F1712" s="13"/>
      <c r="G1712" s="13"/>
      <c r="H1712" s="13"/>
      <c r="I1712" s="14"/>
      <c r="K1712" s="285"/>
      <c r="L1712" s="319"/>
    </row>
    <row r="1713" spans="1:12" s="25" customFormat="1">
      <c r="A1713" s="15"/>
      <c r="B1713" s="30"/>
      <c r="C1713" s="169"/>
      <c r="D1713" s="31"/>
      <c r="E1713" s="30"/>
      <c r="F1713" s="13"/>
      <c r="G1713" s="13"/>
      <c r="H1713" s="13"/>
      <c r="I1713" s="14"/>
      <c r="K1713" s="285"/>
      <c r="L1713" s="319"/>
    </row>
    <row r="1714" spans="1:12" s="25" customFormat="1">
      <c r="A1714" s="15"/>
      <c r="B1714" s="30"/>
      <c r="C1714" s="169"/>
      <c r="D1714" s="31"/>
      <c r="E1714" s="30"/>
      <c r="F1714" s="13"/>
      <c r="G1714" s="13"/>
      <c r="H1714" s="13"/>
      <c r="I1714" s="14"/>
      <c r="K1714" s="285"/>
      <c r="L1714" s="319"/>
    </row>
    <row r="1715" spans="1:12" s="25" customFormat="1">
      <c r="A1715" s="15"/>
      <c r="B1715" s="30"/>
      <c r="C1715" s="169"/>
      <c r="D1715" s="31"/>
      <c r="E1715" s="30"/>
      <c r="F1715" s="13"/>
      <c r="G1715" s="13"/>
      <c r="H1715" s="13"/>
      <c r="I1715" s="14"/>
      <c r="K1715" s="285"/>
      <c r="L1715" s="319"/>
    </row>
    <row r="1716" spans="1:12" s="25" customFormat="1">
      <c r="A1716" s="15"/>
      <c r="B1716" s="30"/>
      <c r="C1716" s="169"/>
      <c r="D1716" s="31"/>
      <c r="E1716" s="30"/>
      <c r="F1716" s="13"/>
      <c r="G1716" s="13"/>
      <c r="H1716" s="13"/>
      <c r="I1716" s="14"/>
      <c r="K1716" s="285"/>
      <c r="L1716" s="319"/>
    </row>
    <row r="1717" spans="1:12" s="25" customFormat="1">
      <c r="A1717" s="15"/>
      <c r="B1717" s="30"/>
      <c r="C1717" s="169"/>
      <c r="D1717" s="31"/>
      <c r="E1717" s="30"/>
      <c r="F1717" s="13"/>
      <c r="G1717" s="13"/>
      <c r="H1717" s="13"/>
      <c r="I1717" s="14"/>
      <c r="K1717" s="285"/>
      <c r="L1717" s="319"/>
    </row>
    <row r="1718" spans="1:12" s="25" customFormat="1">
      <c r="A1718" s="15"/>
      <c r="B1718" s="30"/>
      <c r="C1718" s="169"/>
      <c r="D1718" s="31"/>
      <c r="E1718" s="30"/>
      <c r="F1718" s="13"/>
      <c r="G1718" s="13"/>
      <c r="H1718" s="13"/>
      <c r="I1718" s="14"/>
      <c r="K1718" s="285"/>
      <c r="L1718" s="319"/>
    </row>
    <row r="1719" spans="1:12" s="25" customFormat="1">
      <c r="A1719" s="15"/>
      <c r="B1719" s="30"/>
      <c r="C1719" s="169"/>
      <c r="D1719" s="31"/>
      <c r="E1719" s="30"/>
      <c r="F1719" s="13"/>
      <c r="G1719" s="13"/>
      <c r="H1719" s="13"/>
      <c r="I1719" s="14"/>
      <c r="K1719" s="285"/>
      <c r="L1719" s="319"/>
    </row>
    <row r="1720" spans="1:12" s="25" customFormat="1">
      <c r="A1720" s="15"/>
      <c r="B1720" s="30"/>
      <c r="C1720" s="169"/>
      <c r="D1720" s="31"/>
      <c r="E1720" s="30"/>
      <c r="F1720" s="13"/>
      <c r="G1720" s="13"/>
      <c r="H1720" s="13"/>
      <c r="I1720" s="14"/>
      <c r="K1720" s="285"/>
      <c r="L1720" s="319"/>
    </row>
    <row r="1721" spans="1:12" s="25" customFormat="1">
      <c r="A1721" s="15"/>
      <c r="B1721" s="30"/>
      <c r="C1721" s="169"/>
      <c r="D1721" s="31"/>
      <c r="E1721" s="30"/>
      <c r="F1721" s="13"/>
      <c r="G1721" s="13"/>
      <c r="H1721" s="13"/>
      <c r="I1721" s="14"/>
      <c r="K1721" s="285"/>
      <c r="L1721" s="319"/>
    </row>
    <row r="1722" spans="1:12" s="25" customFormat="1">
      <c r="A1722" s="15"/>
      <c r="B1722" s="30"/>
      <c r="C1722" s="169"/>
      <c r="D1722" s="31"/>
      <c r="E1722" s="30"/>
      <c r="F1722" s="13"/>
      <c r="G1722" s="13"/>
      <c r="H1722" s="13"/>
      <c r="I1722" s="14"/>
      <c r="K1722" s="285"/>
      <c r="L1722" s="319"/>
    </row>
    <row r="1723" spans="1:12" s="25" customFormat="1">
      <c r="A1723" s="15"/>
      <c r="B1723" s="30"/>
      <c r="C1723" s="169"/>
      <c r="D1723" s="31"/>
      <c r="E1723" s="30"/>
      <c r="F1723" s="13"/>
      <c r="G1723" s="13"/>
      <c r="H1723" s="13"/>
      <c r="I1723" s="14"/>
      <c r="K1723" s="285"/>
      <c r="L1723" s="319"/>
    </row>
    <row r="1724" spans="1:12" s="25" customFormat="1">
      <c r="A1724" s="15"/>
      <c r="B1724" s="30"/>
      <c r="C1724" s="169"/>
      <c r="D1724" s="31"/>
      <c r="E1724" s="30"/>
      <c r="F1724" s="13"/>
      <c r="G1724" s="13"/>
      <c r="H1724" s="13"/>
      <c r="I1724" s="14"/>
      <c r="K1724" s="285"/>
      <c r="L1724" s="319"/>
    </row>
    <row r="1725" spans="1:12" s="25" customFormat="1">
      <c r="A1725" s="15"/>
      <c r="B1725" s="30"/>
      <c r="C1725" s="169"/>
      <c r="D1725" s="31"/>
      <c r="E1725" s="30"/>
      <c r="F1725" s="13"/>
      <c r="G1725" s="13"/>
      <c r="H1725" s="13"/>
      <c r="I1725" s="14"/>
      <c r="K1725" s="285"/>
      <c r="L1725" s="319"/>
    </row>
    <row r="1726" spans="1:12" s="25" customFormat="1">
      <c r="A1726" s="15"/>
      <c r="B1726" s="30"/>
      <c r="C1726" s="169"/>
      <c r="D1726" s="31"/>
      <c r="E1726" s="30"/>
      <c r="F1726" s="13"/>
      <c r="G1726" s="13"/>
      <c r="H1726" s="13"/>
      <c r="I1726" s="14"/>
      <c r="K1726" s="285"/>
      <c r="L1726" s="319"/>
    </row>
    <row r="1727" spans="1:12" s="25" customFormat="1">
      <c r="A1727" s="15"/>
      <c r="B1727" s="30"/>
      <c r="C1727" s="169"/>
      <c r="D1727" s="31"/>
      <c r="E1727" s="30"/>
      <c r="F1727" s="13"/>
      <c r="G1727" s="13"/>
      <c r="H1727" s="13"/>
      <c r="I1727" s="14"/>
      <c r="K1727" s="285"/>
      <c r="L1727" s="319"/>
    </row>
    <row r="1728" spans="1:12" s="25" customFormat="1">
      <c r="A1728" s="15"/>
      <c r="B1728" s="30"/>
      <c r="C1728" s="169"/>
      <c r="D1728" s="31"/>
      <c r="E1728" s="30"/>
      <c r="F1728" s="13"/>
      <c r="G1728" s="13"/>
      <c r="H1728" s="13"/>
      <c r="I1728" s="14"/>
      <c r="K1728" s="285"/>
      <c r="L1728" s="319"/>
    </row>
    <row r="1729" spans="1:12" s="25" customFormat="1">
      <c r="A1729" s="15"/>
      <c r="B1729" s="30"/>
      <c r="C1729" s="169"/>
      <c r="D1729" s="31"/>
      <c r="E1729" s="30"/>
      <c r="F1729" s="13"/>
      <c r="G1729" s="13"/>
      <c r="H1729" s="13"/>
      <c r="I1729" s="14"/>
      <c r="K1729" s="285"/>
      <c r="L1729" s="319"/>
    </row>
    <row r="1730" spans="1:12" s="25" customFormat="1">
      <c r="A1730" s="15"/>
      <c r="B1730" s="30"/>
      <c r="C1730" s="169"/>
      <c r="D1730" s="31"/>
      <c r="E1730" s="30"/>
      <c r="F1730" s="13"/>
      <c r="G1730" s="13"/>
      <c r="H1730" s="13"/>
      <c r="I1730" s="14"/>
      <c r="K1730" s="285"/>
      <c r="L1730" s="319"/>
    </row>
    <row r="1731" spans="1:12" s="25" customFormat="1">
      <c r="A1731" s="15"/>
      <c r="B1731" s="30"/>
      <c r="C1731" s="169"/>
      <c r="D1731" s="31"/>
      <c r="E1731" s="30"/>
      <c r="F1731" s="13"/>
      <c r="G1731" s="13"/>
      <c r="H1731" s="13"/>
      <c r="I1731" s="14"/>
      <c r="K1731" s="285"/>
      <c r="L1731" s="319"/>
    </row>
  </sheetData>
  <protectedRanges>
    <protectedRange sqref="C135 C78:C81 C47:C67" name="Диапазон1_1"/>
    <protectedRange sqref="C68:C77" name="Диапазон1_1_1"/>
    <protectedRange sqref="C82" name="Диапазон1_1_2"/>
    <protectedRange sqref="C5:C22 C24:C37" name="Диапазон1_1_3"/>
    <protectedRange sqref="C23" name="Диапазон1_1_4"/>
    <protectedRange sqref="C38:C46" name="Диапазон1_1_3_2"/>
  </protectedRanges>
  <mergeCells count="81">
    <mergeCell ref="I59:J59"/>
    <mergeCell ref="I60:J60"/>
    <mergeCell ref="I61:J61"/>
    <mergeCell ref="I67:J67"/>
    <mergeCell ref="I62:J62"/>
    <mergeCell ref="I63:J63"/>
    <mergeCell ref="I64:J64"/>
    <mergeCell ref="I65:J65"/>
    <mergeCell ref="I66:J66"/>
    <mergeCell ref="I54:J54"/>
    <mergeCell ref="I55:J55"/>
    <mergeCell ref="I56:J56"/>
    <mergeCell ref="I57:J57"/>
    <mergeCell ref="I58:J58"/>
    <mergeCell ref="I50:J50"/>
    <mergeCell ref="I51:J51"/>
    <mergeCell ref="I30:J30"/>
    <mergeCell ref="I52:J52"/>
    <mergeCell ref="I53:J53"/>
    <mergeCell ref="I31:J31"/>
    <mergeCell ref="I32:J32"/>
    <mergeCell ref="I33:J33"/>
    <mergeCell ref="I34:J34"/>
    <mergeCell ref="I35:J35"/>
    <mergeCell ref="I46:J46"/>
    <mergeCell ref="I41:J41"/>
    <mergeCell ref="I43:J43"/>
    <mergeCell ref="I45:J45"/>
    <mergeCell ref="I49:J49"/>
    <mergeCell ref="I48:J48"/>
    <mergeCell ref="I75:J75"/>
    <mergeCell ref="I76:J76"/>
    <mergeCell ref="I77:J77"/>
    <mergeCell ref="I70:J70"/>
    <mergeCell ref="I71:J71"/>
    <mergeCell ref="I72:J72"/>
    <mergeCell ref="I74:J74"/>
    <mergeCell ref="I130:I132"/>
    <mergeCell ref="I78:J78"/>
    <mergeCell ref="I79:J79"/>
    <mergeCell ref="I112:I113"/>
    <mergeCell ref="I80:J80"/>
    <mergeCell ref="I81:J81"/>
    <mergeCell ref="I82:J82"/>
    <mergeCell ref="I15:J15"/>
    <mergeCell ref="I16:J16"/>
    <mergeCell ref="I38:J38"/>
    <mergeCell ref="I40:J40"/>
    <mergeCell ref="I44:J44"/>
    <mergeCell ref="I39:J39"/>
    <mergeCell ref="I26:J26"/>
    <mergeCell ref="I27:J27"/>
    <mergeCell ref="I28:J28"/>
    <mergeCell ref="I29:J29"/>
    <mergeCell ref="I21:J21"/>
    <mergeCell ref="I22:J22"/>
    <mergeCell ref="I23:J23"/>
    <mergeCell ref="I24:J24"/>
    <mergeCell ref="I25:J25"/>
    <mergeCell ref="I17:J17"/>
    <mergeCell ref="I6:J6"/>
    <mergeCell ref="I20:J20"/>
    <mergeCell ref="I73:J73"/>
    <mergeCell ref="D1:G1"/>
    <mergeCell ref="A3:E3"/>
    <mergeCell ref="I3:J3"/>
    <mergeCell ref="I68:J68"/>
    <mergeCell ref="I69:J69"/>
    <mergeCell ref="I7:J7"/>
    <mergeCell ref="I8:J8"/>
    <mergeCell ref="I9:J9"/>
    <mergeCell ref="I10:J10"/>
    <mergeCell ref="I11:J11"/>
    <mergeCell ref="I12:J12"/>
    <mergeCell ref="I13:J13"/>
    <mergeCell ref="I14:J14"/>
    <mergeCell ref="I18:J18"/>
    <mergeCell ref="I19:J19"/>
    <mergeCell ref="I36:J36"/>
    <mergeCell ref="I37:J37"/>
    <mergeCell ref="I42:J42"/>
  </mergeCells>
  <conditionalFormatting sqref="A102">
    <cfRule type="duplicateValues" dxfId="41" priority="54"/>
  </conditionalFormatting>
  <conditionalFormatting sqref="A101:A135 B90 A83:A93 A95:A96">
    <cfRule type="duplicateValues" dxfId="40" priority="156"/>
  </conditionalFormatting>
  <conditionalFormatting sqref="A98:A99">
    <cfRule type="duplicateValues" dxfId="39" priority="47"/>
  </conditionalFormatting>
  <conditionalFormatting sqref="A68:A77">
    <cfRule type="duplicateValues" dxfId="38" priority="45"/>
  </conditionalFormatting>
  <conditionalFormatting sqref="A164">
    <cfRule type="duplicateValues" dxfId="37" priority="42"/>
  </conditionalFormatting>
  <conditionalFormatting sqref="A168:A170">
    <cfRule type="duplicateValues" dxfId="36" priority="41"/>
  </conditionalFormatting>
  <conditionalFormatting sqref="A171">
    <cfRule type="duplicateValues" dxfId="35" priority="38"/>
  </conditionalFormatting>
  <conditionalFormatting sqref="A176">
    <cfRule type="duplicateValues" dxfId="34" priority="34"/>
  </conditionalFormatting>
  <conditionalFormatting sqref="I2">
    <cfRule type="duplicateValues" dxfId="33" priority="32"/>
  </conditionalFormatting>
  <conditionalFormatting sqref="A186:A1048576 G2:H2 C2 E2 A1:A4">
    <cfRule type="duplicateValues" dxfId="32" priority="157"/>
  </conditionalFormatting>
  <conditionalFormatting sqref="A139">
    <cfRule type="duplicateValues" dxfId="31" priority="31"/>
  </conditionalFormatting>
  <conditionalFormatting sqref="A140:A142">
    <cfRule type="duplicateValues" dxfId="30" priority="30"/>
  </conditionalFormatting>
  <conditionalFormatting sqref="A78:A81">
    <cfRule type="duplicateValues" dxfId="29" priority="161"/>
  </conditionalFormatting>
  <conditionalFormatting sqref="A82">
    <cfRule type="duplicateValues" dxfId="28" priority="29"/>
  </conditionalFormatting>
  <conditionalFormatting sqref="A5">
    <cfRule type="duplicateValues" dxfId="27" priority="28"/>
  </conditionalFormatting>
  <conditionalFormatting sqref="A13">
    <cfRule type="duplicateValues" dxfId="26" priority="26"/>
  </conditionalFormatting>
  <conditionalFormatting sqref="A10:A19">
    <cfRule type="duplicateValues" dxfId="25" priority="27"/>
  </conditionalFormatting>
  <conditionalFormatting sqref="A26">
    <cfRule type="duplicateValues" dxfId="24" priority="24"/>
  </conditionalFormatting>
  <conditionalFormatting sqref="A23">
    <cfRule type="duplicateValues" dxfId="23" priority="19"/>
  </conditionalFormatting>
  <conditionalFormatting sqref="A38 A43">
    <cfRule type="duplicateValues" dxfId="22" priority="17"/>
  </conditionalFormatting>
  <conditionalFormatting sqref="A38:A46">
    <cfRule type="duplicateValues" dxfId="21" priority="18"/>
  </conditionalFormatting>
  <conditionalFormatting sqref="A62:A67">
    <cfRule type="duplicateValues" dxfId="20" priority="182"/>
  </conditionalFormatting>
  <conditionalFormatting sqref="A177">
    <cfRule type="duplicateValues" dxfId="19" priority="193"/>
  </conditionalFormatting>
  <conditionalFormatting sqref="A172:A173 A175:A178">
    <cfRule type="duplicateValues" dxfId="18" priority="198"/>
  </conditionalFormatting>
  <conditionalFormatting sqref="A173 A175:A178">
    <cfRule type="duplicateValues" dxfId="17" priority="200"/>
  </conditionalFormatting>
  <conditionalFormatting sqref="A97">
    <cfRule type="duplicateValues" dxfId="16" priority="14"/>
  </conditionalFormatting>
  <conditionalFormatting sqref="A59:A61">
    <cfRule type="duplicateValues" dxfId="15" priority="208"/>
  </conditionalFormatting>
  <conditionalFormatting sqref="A47:A58">
    <cfRule type="duplicateValues" dxfId="14" priority="209"/>
  </conditionalFormatting>
  <conditionalFormatting sqref="A143:A173 A136:A138 A175:A178">
    <cfRule type="duplicateValues" dxfId="13" priority="214"/>
  </conditionalFormatting>
  <conditionalFormatting sqref="A182:A185">
    <cfRule type="duplicateValues" dxfId="12" priority="220"/>
  </conditionalFormatting>
  <conditionalFormatting sqref="A179:A180">
    <cfRule type="duplicateValues" dxfId="11" priority="11"/>
  </conditionalFormatting>
  <conditionalFormatting sqref="A179:A180">
    <cfRule type="duplicateValues" dxfId="10" priority="12"/>
  </conditionalFormatting>
  <conditionalFormatting sqref="A179:A180">
    <cfRule type="duplicateValues" dxfId="9" priority="13"/>
  </conditionalFormatting>
  <conditionalFormatting sqref="A174">
    <cfRule type="duplicateValues" dxfId="8" priority="8"/>
  </conditionalFormatting>
  <conditionalFormatting sqref="A174">
    <cfRule type="duplicateValues" dxfId="7" priority="9"/>
  </conditionalFormatting>
  <conditionalFormatting sqref="A174">
    <cfRule type="duplicateValues" dxfId="6" priority="10"/>
  </conditionalFormatting>
  <conditionalFormatting sqref="A181">
    <cfRule type="duplicateValues" dxfId="5" priority="5"/>
  </conditionalFormatting>
  <conditionalFormatting sqref="A181">
    <cfRule type="duplicateValues" dxfId="4" priority="6"/>
  </conditionalFormatting>
  <conditionalFormatting sqref="A181">
    <cfRule type="duplicateValues" dxfId="3" priority="7"/>
  </conditionalFormatting>
  <conditionalFormatting sqref="A6:A9">
    <cfRule type="duplicateValues" dxfId="2" priority="2"/>
  </conditionalFormatting>
  <conditionalFormatting sqref="A20:A22 A24:A37">
    <cfRule type="duplicateValues" dxfId="1" priority="228"/>
  </conditionalFormatting>
  <conditionalFormatting sqref="A100">
    <cfRule type="duplicateValues" dxfId="0" priority="1"/>
  </conditionalFormatting>
  <pageMargins left="0.7" right="0.7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</vt:i4>
      </vt:variant>
    </vt:vector>
  </HeadingPairs>
  <TitlesOfParts>
    <vt:vector size="11" baseType="lpstr">
      <vt:lpstr>Единое радиоуправление</vt:lpstr>
      <vt:lpstr>ALUTECH</vt:lpstr>
      <vt:lpstr>AN-Motors</vt:lpstr>
      <vt:lpstr>сводный прайс</vt:lpstr>
      <vt:lpstr>ALUTECH!Print_Area</vt:lpstr>
      <vt:lpstr>'AN-Motors'!Print_Area</vt:lpstr>
      <vt:lpstr>'AN-Motors'!Заголовки_для_печати</vt:lpstr>
      <vt:lpstr>ALUTECH!Область_печати</vt:lpstr>
      <vt:lpstr>'AN-Motors'!Область_печати</vt:lpstr>
      <vt:lpstr>'Единое радиоуправление'!Область_печати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Анатолий</cp:lastModifiedBy>
  <cp:lastPrinted>2020-02-06T07:32:56Z</cp:lastPrinted>
  <dcterms:created xsi:type="dcterms:W3CDTF">2015-10-07T09:09:52Z</dcterms:created>
  <dcterms:modified xsi:type="dcterms:W3CDTF">2020-02-06T10:33:58Z</dcterms:modified>
</cp:coreProperties>
</file>